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5.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865" tabRatio="748"/>
  </bookViews>
  <sheets>
    <sheet name="はじめに" sheetId="70" r:id="rId1"/>
    <sheet name="申請時もくじ" sheetId="43" r:id="rId2"/>
    <sheet name="様式①申請" sheetId="44" r:id="rId3"/>
    <sheet name="①1.概要" sheetId="25" r:id="rId4"/>
    <sheet name="①2.申請事業の目的 " sheetId="58" r:id="rId5"/>
    <sheet name="①3.実施体制 " sheetId="59" r:id="rId6"/>
    <sheet name="①4.事業内容（BM）" sheetId="60" r:id="rId7"/>
    <sheet name="①5.スケジュール（BM）" sheetId="61" r:id="rId8"/>
    <sheet name="①6.成果目標（BM）" sheetId="62" r:id="rId9"/>
    <sheet name="①7.積算内訳（BM）" sheetId="64" r:id="rId10"/>
    <sheet name="①8.添付資料" sheetId="29" r:id="rId11"/>
    <sheet name="①交付申請書" sheetId="35" r:id="rId12"/>
    <sheet name="上期報告もくじ" sheetId="68" r:id="rId13"/>
    <sheet name="様式②上期" sheetId="69" r:id="rId14"/>
    <sheet name="②4.実施状況（BM）" sheetId="71" r:id="rId15"/>
    <sheet name="②5.スケジュール（BM） " sheetId="72" r:id="rId16"/>
    <sheet name="②6.成果報告（BM） " sheetId="73" r:id="rId17"/>
    <sheet name="②7.経費内訳（BM） " sheetId="74" r:id="rId18"/>
    <sheet name="②上期報告書" sheetId="76" r:id="rId19"/>
    <sheet name="様式③" sheetId="65" r:id="rId20"/>
    <sheet name="様式④" sheetId="66" r:id="rId21"/>
    <sheet name="様式⑤" sheetId="101" r:id="rId22"/>
    <sheet name="年度報告もくじ" sheetId="83" r:id="rId23"/>
    <sheet name="様式⑥年間" sheetId="84" r:id="rId24"/>
    <sheet name="⑥4.実施内容（BM）" sheetId="85" r:id="rId25"/>
    <sheet name="⑥5.スケジュール（BM）" sheetId="86" r:id="rId26"/>
    <sheet name="⑥6.成果報告（BM）" sheetId="87" r:id="rId27"/>
    <sheet name="⑥7.経費内訳（BM）" sheetId="88" r:id="rId28"/>
    <sheet name="収益報告" sheetId="30" r:id="rId29"/>
    <sheet name="⑥年間報告書" sheetId="89" r:id="rId30"/>
    <sheet name="変更時もくじ" sheetId="50" r:id="rId31"/>
    <sheet name="様式⑦上期変更" sheetId="45" r:id="rId32"/>
    <sheet name="⑦1.活動計画変更（BM）" sheetId="31" r:id="rId33"/>
    <sheet name="⑦2.成果目標変更（BM）" sheetId="67" r:id="rId34"/>
    <sheet name="⑦3.変更活動積算内訳（BM）" sheetId="55" r:id="rId35"/>
    <sheet name="⑦変更交付" sheetId="49" r:id="rId36"/>
    <sheet name="下期変更もくじ" sheetId="77" r:id="rId37"/>
    <sheet name="様式⑧下期変更" sheetId="78" r:id="rId38"/>
    <sheet name="⑧1.活動計画変更（BM）" sheetId="79" r:id="rId39"/>
    <sheet name="⑧2.成果目標変更（BM）" sheetId="80" r:id="rId40"/>
    <sheet name="⑧3.変更活動積算内訳（BM）" sheetId="81" r:id="rId41"/>
    <sheet name="⑧変更交付" sheetId="82" r:id="rId42"/>
    <sheet name="事業成果もくじ" sheetId="90" r:id="rId43"/>
    <sheet name="様式⑨事業成果" sheetId="91" r:id="rId44"/>
    <sheet name="⑨1.事業内容(BM) " sheetId="92" r:id="rId45"/>
    <sheet name="⑨2.目標と成果(BM)" sheetId="93" r:id="rId46"/>
    <sheet name="⑨3.評価分析(BM)" sheetId="94" r:id="rId47"/>
    <sheet name="⑨4.活動方針(BM)" sheetId="95" r:id="rId48"/>
    <sheet name="様式⑩消費税" sheetId="98" r:id="rId49"/>
    <sheet name="様式⑪事前着手" sheetId="99" r:id="rId50"/>
    <sheet name="別紙" sheetId="100" r:id="rId51"/>
  </sheets>
  <definedNames>
    <definedName name="_xlnm.Print_Area" localSheetId="3">'①1.概要'!$A$1:$P$50</definedName>
    <definedName name="_xlnm.Print_Area" localSheetId="4">'①2.申請事業の目的 '!$A$1:$O$28</definedName>
    <definedName name="_xlnm.Print_Area" localSheetId="5">'①3.実施体制 '!$A$1:$P$27</definedName>
    <definedName name="_xlnm.Print_Area" localSheetId="6">'①4.事業内容（BM）'!$A$1:$O$12</definedName>
    <definedName name="_xlnm.Print_Area" localSheetId="7">'①5.スケジュール（BM）'!$A$1:$P$9</definedName>
    <definedName name="_xlnm.Print_Area" localSheetId="8">'①6.成果目標（BM）'!$A$1:$N$24</definedName>
    <definedName name="_xlnm.Print_Area" localSheetId="9">'①7.積算内訳（BM）'!$A$1:$L$42</definedName>
    <definedName name="_xlnm.Print_Area" localSheetId="10">'①8.添付資料'!$B$2:$N$17</definedName>
    <definedName name="_xlnm.Print_Area" localSheetId="11">①交付申請書!$A$1:$H$30</definedName>
    <definedName name="_xlnm.Print_Area" localSheetId="14">'②4.実施状況（BM）'!$A$1:$M$9</definedName>
    <definedName name="_xlnm.Print_Area" localSheetId="15">'②5.スケジュール（BM） '!$A$1:$Q$9</definedName>
    <definedName name="_xlnm.Print_Area" localSheetId="16">'②6.成果報告（BM） '!$A$1:$N$24</definedName>
    <definedName name="_xlnm.Print_Area" localSheetId="17">'②7.経費内訳（BM） '!$A$1:$L$37</definedName>
    <definedName name="_xlnm.Print_Area" localSheetId="18">②上期報告書!$A$1:$L$22</definedName>
    <definedName name="_xlnm.Print_Area" localSheetId="24">'⑥4.実施内容（BM）'!$A$1:$M$10</definedName>
    <definedName name="_xlnm.Print_Area" localSheetId="25">'⑥5.スケジュール（BM）'!$A$1:$Q$9</definedName>
    <definedName name="_xlnm.Print_Area" localSheetId="26">'⑥6.成果報告（BM）'!$A$1:$N$24</definedName>
    <definedName name="_xlnm.Print_Area" localSheetId="27">'⑥7.経費内訳（BM）'!$A$1:$L$38</definedName>
    <definedName name="_xlnm.Print_Area" localSheetId="29">⑥年間報告書!$A$1:$L$20</definedName>
    <definedName name="_xlnm.Print_Area" localSheetId="32">'⑦1.活動計画変更（BM）'!$A$1:$L$13</definedName>
    <definedName name="_xlnm.Print_Area" localSheetId="33">'⑦2.成果目標変更（BM）'!$A$1:$H$14</definedName>
    <definedName name="_xlnm.Print_Area" localSheetId="34">'⑦3.変更活動積算内訳（BM）'!$A$1:$S$43</definedName>
    <definedName name="_xlnm.Print_Area" localSheetId="35">⑦変更交付!$A$1:$M$29</definedName>
    <definedName name="_xlnm.Print_Area" localSheetId="38">'⑧1.活動計画変更（BM）'!$A$1:$L$12</definedName>
    <definedName name="_xlnm.Print_Area" localSheetId="39">'⑧2.成果目標変更（BM）'!$A$1:$H$14</definedName>
    <definedName name="_xlnm.Print_Area" localSheetId="40">'⑧3.変更活動積算内訳（BM）'!$A$1:$S$43</definedName>
    <definedName name="_xlnm.Print_Area" localSheetId="41">⑧変更交付!$A$1:$M$30</definedName>
    <definedName name="_xlnm.Print_Area" localSheetId="44">'⑨1.事業内容(BM) '!$A$1:$K$9</definedName>
    <definedName name="_xlnm.Print_Area" localSheetId="45">'⑨2.目標と成果(BM)'!$A$1:$N$22</definedName>
    <definedName name="_xlnm.Print_Area" localSheetId="46">'⑨3.評価分析(BM)'!$A$1:$Q$11</definedName>
    <definedName name="_xlnm.Print_Area" localSheetId="47">'⑨4.活動方針(BM)'!$A$1:$K$9</definedName>
    <definedName name="_xlnm.Print_Area" localSheetId="36">下期変更もくじ!$A$1:$N$25</definedName>
    <definedName name="_xlnm.Print_Area" localSheetId="42">事業成果もくじ!$A$1:$N$17</definedName>
    <definedName name="_xlnm.Print_Area" localSheetId="28">収益報告!$A$1:$O$22</definedName>
    <definedName name="_xlnm.Print_Area" localSheetId="12">上期報告もくじ!$A$1:$N$24</definedName>
    <definedName name="_xlnm.Print_Area" localSheetId="1">申請時もくじ!$A$1:$N$27</definedName>
    <definedName name="_xlnm.Print_Area" localSheetId="22">年度報告もくじ!$A$1:$N$24</definedName>
    <definedName name="_xlnm.Print_Area" localSheetId="50">別紙!$B$1:$N$24</definedName>
    <definedName name="_xlnm.Print_Area" localSheetId="30">変更時もくじ!$A$1:$N$26</definedName>
    <definedName name="_xlnm.Print_Area" localSheetId="2">様式①申請!$A$1:$O$24</definedName>
    <definedName name="_xlnm.Print_Area" localSheetId="13">様式②上期!$A$1:$O$27</definedName>
    <definedName name="_xlnm.Print_Area" localSheetId="19">様式③!$A$1:$M$25</definedName>
    <definedName name="_xlnm.Print_Area" localSheetId="20">様式④!$A$1:$J$28</definedName>
    <definedName name="_xlnm.Print_Area" localSheetId="21">様式⑤!$A$1:$N$25</definedName>
    <definedName name="_xlnm.Print_Area" localSheetId="23">様式⑥年間!$A$1:$O$27</definedName>
    <definedName name="_xlnm.Print_Area" localSheetId="31">様式⑦上期変更!$A$1:$O$27</definedName>
    <definedName name="_xlnm.Print_Area" localSheetId="37">様式⑧下期変更!$A$1:$O$27</definedName>
    <definedName name="_xlnm.Print_Area" localSheetId="43">様式⑨事業成果!$A$1:$O$26</definedName>
    <definedName name="_xlnm.Print_Area" localSheetId="48">様式⑩消費税!$A$1:$N$52</definedName>
    <definedName name="_xlnm.Print_Area" localSheetId="49">様式⑪事前着手!$A$1:$N$24</definedName>
    <definedName name="_xlnm.Print_Titles" localSheetId="7">'①5.スケジュール（BM）'!$3:$4</definedName>
    <definedName name="_xlnm.Print_Titles" localSheetId="9">'①7.積算内訳（BM）'!$3:$5</definedName>
    <definedName name="_xlnm.Print_Titles" localSheetId="17">'②7.経費内訳（BM） '!$3:$4</definedName>
    <definedName name="_xlnm.Print_Titles" localSheetId="27">'⑥7.経費内訳（BM）'!$3:$5</definedName>
    <definedName name="_xlnm.Print_Titles" localSheetId="34">'⑦3.変更活動積算内訳（BM）'!$4:$6</definedName>
    <definedName name="_xlnm.Print_Titles" localSheetId="40">'⑧3.変更活動積算内訳（BM）'!$4:$6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73" l="1"/>
  <c r="L12" i="73"/>
  <c r="L10" i="73"/>
  <c r="L8" i="73"/>
  <c r="I32" i="55" l="1"/>
  <c r="L32" i="55"/>
  <c r="L33" i="55"/>
  <c r="L34" i="55"/>
  <c r="L35" i="55"/>
  <c r="L36" i="55"/>
  <c r="L37" i="55"/>
  <c r="L38" i="55"/>
  <c r="M13" i="73" l="1"/>
  <c r="M11" i="73"/>
  <c r="M9" i="73"/>
  <c r="M7" i="73"/>
  <c r="M5" i="73"/>
  <c r="M5" i="62"/>
  <c r="M7" i="62"/>
  <c r="M9" i="62"/>
  <c r="M11" i="62"/>
  <c r="M13" i="62"/>
  <c r="D21" i="101" l="1"/>
  <c r="L18" i="101"/>
  <c r="J18" i="101" l="1"/>
  <c r="G18" i="101"/>
  <c r="K18" i="101"/>
  <c r="K19" i="101" s="1"/>
  <c r="I19" i="101"/>
  <c r="F19" i="101"/>
  <c r="E19" i="101"/>
  <c r="D19" i="101"/>
  <c r="F18" i="66"/>
  <c r="K17" i="65"/>
  <c r="J17" i="65"/>
  <c r="J18" i="65" s="1"/>
  <c r="J9" i="101"/>
  <c r="J8" i="101"/>
  <c r="J6" i="101"/>
  <c r="L19" i="101" l="1"/>
  <c r="G19" i="101"/>
  <c r="J19" i="101"/>
  <c r="D27" i="82"/>
  <c r="D27" i="49"/>
  <c r="N9" i="94" l="1"/>
  <c r="N8" i="94"/>
  <c r="O8" i="94" s="1"/>
  <c r="N7" i="94"/>
  <c r="N6" i="94"/>
  <c r="O6" i="94" s="1"/>
  <c r="K9" i="94"/>
  <c r="K8" i="94"/>
  <c r="K7" i="94"/>
  <c r="K6" i="94"/>
  <c r="O9" i="94"/>
  <c r="O7" i="94"/>
  <c r="L9" i="94"/>
  <c r="L8" i="94"/>
  <c r="L7" i="94"/>
  <c r="L6" i="94"/>
  <c r="I9" i="94"/>
  <c r="I8" i="94"/>
  <c r="I7" i="94"/>
  <c r="I6" i="94"/>
  <c r="H9" i="94"/>
  <c r="H8" i="94"/>
  <c r="H7" i="94"/>
  <c r="H6" i="94"/>
  <c r="I9" i="93"/>
  <c r="I8" i="93"/>
  <c r="I7" i="93"/>
  <c r="I6" i="93"/>
  <c r="N5" i="94"/>
  <c r="O5" i="94" s="1"/>
  <c r="K5" i="94"/>
  <c r="L5" i="94" s="1"/>
  <c r="M5" i="93"/>
  <c r="K5" i="93"/>
  <c r="J7" i="99"/>
  <c r="J6" i="99"/>
  <c r="J5" i="99"/>
  <c r="J7" i="98"/>
  <c r="J9" i="98"/>
  <c r="J8" i="98"/>
  <c r="J9" i="91"/>
  <c r="J8" i="91"/>
  <c r="I2" i="98"/>
  <c r="G2" i="66"/>
  <c r="I5" i="93" l="1"/>
  <c r="H5" i="94"/>
  <c r="I5" i="94" s="1"/>
  <c r="H18" i="66"/>
  <c r="H25" i="66"/>
  <c r="D20" i="65"/>
  <c r="E24" i="82" l="1"/>
  <c r="C24" i="82"/>
  <c r="E17" i="82"/>
  <c r="E18" i="82"/>
  <c r="E16" i="82"/>
  <c r="C18" i="82"/>
  <c r="C17" i="82"/>
  <c r="C16" i="82"/>
  <c r="E24" i="49"/>
  <c r="C24" i="49"/>
  <c r="D18" i="49"/>
  <c r="H18" i="49" s="1"/>
  <c r="D17" i="49"/>
  <c r="C18" i="49"/>
  <c r="C17" i="49"/>
  <c r="G17" i="49" s="1"/>
  <c r="C16" i="49"/>
  <c r="E18" i="49"/>
  <c r="E17" i="49"/>
  <c r="E16" i="49"/>
  <c r="I18" i="49" l="1"/>
  <c r="F18" i="49"/>
  <c r="I17" i="49"/>
  <c r="G18" i="49"/>
  <c r="F17" i="49"/>
  <c r="H17" i="49"/>
  <c r="G9" i="76"/>
  <c r="F9" i="76"/>
  <c r="D8" i="76"/>
  <c r="F16" i="35"/>
  <c r="E16" i="35"/>
  <c r="F15" i="35"/>
  <c r="E15" i="35"/>
  <c r="F14" i="35"/>
  <c r="E14" i="35"/>
  <c r="E11" i="64"/>
  <c r="G2" i="49" l="1"/>
  <c r="G2" i="89"/>
  <c r="J2" i="30"/>
  <c r="G2" i="76"/>
  <c r="F2" i="35"/>
  <c r="H2" i="82"/>
  <c r="B8" i="60" l="1"/>
  <c r="B7" i="60"/>
  <c r="B6" i="60"/>
  <c r="B5" i="60"/>
  <c r="G8" i="82" l="1"/>
  <c r="G8" i="49"/>
  <c r="H18" i="65"/>
  <c r="K31" i="55" l="1"/>
  <c r="K23" i="55"/>
  <c r="K15" i="55"/>
  <c r="K7" i="55"/>
  <c r="H8" i="49"/>
  <c r="O11" i="31"/>
  <c r="P7" i="31"/>
  <c r="O7" i="31"/>
  <c r="P11" i="31"/>
  <c r="P9" i="31"/>
  <c r="P5" i="31"/>
  <c r="E12" i="67"/>
  <c r="D12" i="67"/>
  <c r="E10" i="67"/>
  <c r="D10" i="67"/>
  <c r="E8" i="67"/>
  <c r="D8" i="67"/>
  <c r="D6" i="67"/>
  <c r="E6" i="67"/>
  <c r="K21" i="30"/>
  <c r="H8" i="66"/>
  <c r="H7" i="66"/>
  <c r="H5" i="66"/>
  <c r="D30" i="64" l="1"/>
  <c r="D22" i="64"/>
  <c r="D14" i="64"/>
  <c r="D13" i="62"/>
  <c r="D22" i="62" s="1"/>
  <c r="D11" i="62"/>
  <c r="D21" i="62" s="1"/>
  <c r="D9" i="62"/>
  <c r="D20" i="62" s="1"/>
  <c r="D7" i="62"/>
  <c r="D19" i="62" s="1"/>
  <c r="D6" i="64"/>
  <c r="D8" i="61" l="1"/>
  <c r="D7" i="61"/>
  <c r="D6" i="61"/>
  <c r="D5" i="61"/>
  <c r="L25" i="25"/>
  <c r="E37" i="88" l="1"/>
  <c r="E36" i="88"/>
  <c r="E35" i="88"/>
  <c r="E34" i="88"/>
  <c r="E33" i="88"/>
  <c r="E32" i="88"/>
  <c r="E30" i="88" s="1"/>
  <c r="E31" i="88"/>
  <c r="H30" i="88"/>
  <c r="G30" i="88"/>
  <c r="F30" i="88"/>
  <c r="E29" i="88"/>
  <c r="E28" i="88"/>
  <c r="E27" i="88"/>
  <c r="E26" i="88"/>
  <c r="E25" i="88"/>
  <c r="E24" i="88"/>
  <c r="E22" i="88" s="1"/>
  <c r="E23" i="88"/>
  <c r="H22" i="88"/>
  <c r="G22" i="88"/>
  <c r="F22" i="88"/>
  <c r="E21" i="88"/>
  <c r="E20" i="88"/>
  <c r="E19" i="88"/>
  <c r="E18" i="88"/>
  <c r="E17" i="88"/>
  <c r="E16" i="88"/>
  <c r="E15" i="88"/>
  <c r="H14" i="88"/>
  <c r="H5" i="88" s="1"/>
  <c r="G14" i="88"/>
  <c r="F14" i="88"/>
  <c r="E13" i="88"/>
  <c r="E12" i="88"/>
  <c r="E11" i="88"/>
  <c r="E10" i="88"/>
  <c r="E9" i="88"/>
  <c r="E8" i="88"/>
  <c r="E7" i="88"/>
  <c r="H6" i="88"/>
  <c r="G6" i="88"/>
  <c r="G5" i="88" s="1"/>
  <c r="F6" i="88"/>
  <c r="H5" i="87"/>
  <c r="J9" i="84"/>
  <c r="J8" i="84"/>
  <c r="D31" i="81"/>
  <c r="D23" i="81"/>
  <c r="D15" i="81"/>
  <c r="C30" i="64"/>
  <c r="C22" i="64"/>
  <c r="C14" i="64"/>
  <c r="C6" i="64"/>
  <c r="D12" i="80"/>
  <c r="D10" i="80"/>
  <c r="D8" i="80"/>
  <c r="D6" i="80"/>
  <c r="C12" i="80"/>
  <c r="C10" i="80"/>
  <c r="C8" i="80"/>
  <c r="C6" i="80"/>
  <c r="C12" i="67"/>
  <c r="C10" i="67"/>
  <c r="C8" i="67"/>
  <c r="C6" i="67"/>
  <c r="E14" i="88" l="1"/>
  <c r="F5" i="88"/>
  <c r="E6" i="88"/>
  <c r="E25" i="82"/>
  <c r="L38" i="81"/>
  <c r="L37" i="81"/>
  <c r="L36" i="81"/>
  <c r="L35" i="81"/>
  <c r="L34" i="81"/>
  <c r="L33" i="81"/>
  <c r="L32" i="81"/>
  <c r="L31" i="81" s="1"/>
  <c r="I32" i="81"/>
  <c r="O31" i="81"/>
  <c r="N31" i="81"/>
  <c r="M31" i="81"/>
  <c r="I12" i="79" s="1"/>
  <c r="J31" i="81"/>
  <c r="L30" i="81"/>
  <c r="L29" i="81"/>
  <c r="L28" i="81"/>
  <c r="L27" i="81"/>
  <c r="L26" i="81"/>
  <c r="L25" i="81"/>
  <c r="L23" i="81" s="1"/>
  <c r="L24" i="81"/>
  <c r="I24" i="81"/>
  <c r="O23" i="81"/>
  <c r="N23" i="81"/>
  <c r="M23" i="81"/>
  <c r="J23" i="81"/>
  <c r="I23" i="81"/>
  <c r="L22" i="81"/>
  <c r="L21" i="81"/>
  <c r="L20" i="81"/>
  <c r="L19" i="81"/>
  <c r="L18" i="81"/>
  <c r="L17" i="81"/>
  <c r="L16" i="81"/>
  <c r="I16" i="81"/>
  <c r="O15" i="81"/>
  <c r="O6" i="81" s="1"/>
  <c r="N15" i="81"/>
  <c r="M15" i="81"/>
  <c r="I8" i="79" s="1"/>
  <c r="J15" i="81"/>
  <c r="L14" i="81"/>
  <c r="L13" i="81"/>
  <c r="L12" i="81"/>
  <c r="L11" i="81"/>
  <c r="L10" i="81"/>
  <c r="L9" i="81"/>
  <c r="L8" i="81"/>
  <c r="L7" i="81" s="1"/>
  <c r="I8" i="81"/>
  <c r="O7" i="81"/>
  <c r="N7" i="81"/>
  <c r="M7" i="81"/>
  <c r="I6" i="79" s="1"/>
  <c r="J7" i="81"/>
  <c r="D7" i="81"/>
  <c r="N6" i="81"/>
  <c r="M6" i="81"/>
  <c r="I6" i="81"/>
  <c r="J12" i="79"/>
  <c r="K12" i="79" s="1"/>
  <c r="J10" i="79"/>
  <c r="K10" i="79" s="1"/>
  <c r="I10" i="79"/>
  <c r="J8" i="79"/>
  <c r="J6" i="79"/>
  <c r="K6" i="79" s="1"/>
  <c r="L12" i="78"/>
  <c r="J9" i="78"/>
  <c r="J8" i="78"/>
  <c r="H16" i="76"/>
  <c r="H15" i="76"/>
  <c r="G8" i="76"/>
  <c r="H9" i="49"/>
  <c r="B20" i="76"/>
  <c r="K13" i="73"/>
  <c r="K14" i="73"/>
  <c r="B8" i="85"/>
  <c r="B7" i="85"/>
  <c r="B6" i="85"/>
  <c r="B5" i="85"/>
  <c r="O8" i="71" a="1"/>
  <c r="O8" i="71" s="1"/>
  <c r="B8" i="72" s="1"/>
  <c r="E37" i="74"/>
  <c r="E36" i="74"/>
  <c r="E35" i="74"/>
  <c r="E34" i="74"/>
  <c r="E30" i="74" s="1"/>
  <c r="E33" i="74"/>
  <c r="E32" i="74"/>
  <c r="E31" i="74"/>
  <c r="H30" i="74"/>
  <c r="G30" i="74"/>
  <c r="F30" i="74"/>
  <c r="E29" i="74"/>
  <c r="E28" i="74"/>
  <c r="E27" i="74"/>
  <c r="E26" i="74"/>
  <c r="E25" i="74"/>
  <c r="E24" i="74"/>
  <c r="E23" i="74"/>
  <c r="H22" i="74"/>
  <c r="G22" i="74"/>
  <c r="F22" i="74"/>
  <c r="K12" i="73" s="1"/>
  <c r="E21" i="74"/>
  <c r="E20" i="74"/>
  <c r="E19" i="74"/>
  <c r="E18" i="74"/>
  <c r="E17" i="74"/>
  <c r="E16" i="74"/>
  <c r="E14" i="74" s="1"/>
  <c r="K9" i="73" s="1"/>
  <c r="E15" i="74"/>
  <c r="H14" i="74"/>
  <c r="H5" i="74" s="1"/>
  <c r="G14" i="74"/>
  <c r="F14" i="74"/>
  <c r="K10" i="73" s="1"/>
  <c r="E13" i="74"/>
  <c r="E12" i="74"/>
  <c r="E11" i="74"/>
  <c r="E10" i="74"/>
  <c r="E9" i="74"/>
  <c r="E8" i="74"/>
  <c r="E7" i="74"/>
  <c r="H6" i="74"/>
  <c r="G6" i="74"/>
  <c r="G5" i="74" s="1"/>
  <c r="F15" i="76" s="1"/>
  <c r="F16" i="76" s="1"/>
  <c r="F6" i="74"/>
  <c r="K8" i="73" s="1"/>
  <c r="H5" i="73"/>
  <c r="J9" i="69"/>
  <c r="J8" i="69"/>
  <c r="B6" i="93" l="1"/>
  <c r="B14" i="93" s="1"/>
  <c r="B6" i="94"/>
  <c r="B5" i="92"/>
  <c r="B5" i="95"/>
  <c r="B6" i="95"/>
  <c r="B7" i="94"/>
  <c r="B7" i="93"/>
  <c r="B15" i="93" s="1"/>
  <c r="B6" i="92"/>
  <c r="B7" i="92"/>
  <c r="B7" i="95"/>
  <c r="B8" i="94"/>
  <c r="B8" i="93"/>
  <c r="B16" i="93" s="1"/>
  <c r="B8" i="95"/>
  <c r="B9" i="94"/>
  <c r="B9" i="93"/>
  <c r="B17" i="93" s="1"/>
  <c r="B8" i="92"/>
  <c r="G6" i="85"/>
  <c r="H6" i="85"/>
  <c r="D6" i="85"/>
  <c r="E19" i="82"/>
  <c r="D8" i="72"/>
  <c r="C8" i="72"/>
  <c r="C13" i="73" s="1"/>
  <c r="C22" i="73" s="1"/>
  <c r="E22" i="74"/>
  <c r="K11" i="73" s="1"/>
  <c r="E6" i="74"/>
  <c r="K7" i="73" s="1"/>
  <c r="F5" i="74"/>
  <c r="D15" i="76" s="1"/>
  <c r="D16" i="76" s="1"/>
  <c r="R6" i="60"/>
  <c r="O6" i="85"/>
  <c r="C6" i="85"/>
  <c r="E6" i="85"/>
  <c r="F6" i="85"/>
  <c r="R5" i="60"/>
  <c r="O7" i="85"/>
  <c r="R7" i="60"/>
  <c r="O8" i="85"/>
  <c r="R8" i="60"/>
  <c r="O5" i="85"/>
  <c r="E5" i="88"/>
  <c r="L15" i="81"/>
  <c r="K8" i="79"/>
  <c r="R8" i="71"/>
  <c r="Q8" i="71"/>
  <c r="P8" i="71"/>
  <c r="L6" i="81"/>
  <c r="B13" i="73"/>
  <c r="E7" i="94" l="1"/>
  <c r="E7" i="93"/>
  <c r="E15" i="93" s="1"/>
  <c r="E6" i="95"/>
  <c r="E6" i="92"/>
  <c r="C6" i="95"/>
  <c r="C7" i="93"/>
  <c r="C15" i="93" s="1"/>
  <c r="C6" i="92"/>
  <c r="C7" i="94"/>
  <c r="D6" i="95"/>
  <c r="D7" i="93"/>
  <c r="D15" i="93" s="1"/>
  <c r="D6" i="92"/>
  <c r="D7" i="94"/>
  <c r="F6" i="95"/>
  <c r="F7" i="93"/>
  <c r="F15" i="93" s="1"/>
  <c r="F6" i="92"/>
  <c r="F7" i="94"/>
  <c r="E5" i="74"/>
  <c r="F13" i="73"/>
  <c r="J13" i="73" s="1"/>
  <c r="D13" i="73"/>
  <c r="D22" i="73" s="1"/>
  <c r="L13" i="73"/>
  <c r="G13" i="73"/>
  <c r="E13" i="73"/>
  <c r="I13" i="73" s="1"/>
  <c r="K5" i="73"/>
  <c r="J15" i="76"/>
  <c r="J16" i="76" s="1"/>
  <c r="R4" i="60"/>
  <c r="Q8" i="85"/>
  <c r="B8" i="86"/>
  <c r="Q5" i="85"/>
  <c r="B5" i="86"/>
  <c r="Q7" i="85"/>
  <c r="B7" i="86"/>
  <c r="Q6" i="85"/>
  <c r="B6" i="86"/>
  <c r="D6" i="86" s="1"/>
  <c r="D9" i="87" s="1"/>
  <c r="D20" i="87" s="1"/>
  <c r="B30" i="74"/>
  <c r="B22" i="73"/>
  <c r="K6" i="73"/>
  <c r="C30" i="74" l="1"/>
  <c r="D30" i="74"/>
  <c r="C6" i="86"/>
  <c r="C9" i="87" s="1"/>
  <c r="B9" i="87"/>
  <c r="B13" i="87"/>
  <c r="B11" i="87"/>
  <c r="B7" i="87"/>
  <c r="E22" i="73"/>
  <c r="C20" i="87" l="1"/>
  <c r="J9" i="87"/>
  <c r="L7" i="93" s="1"/>
  <c r="M7" i="94" s="1"/>
  <c r="G9" i="87"/>
  <c r="G7" i="93" s="1"/>
  <c r="I9" i="87"/>
  <c r="J7" i="93" s="1"/>
  <c r="J7" i="94" s="1"/>
  <c r="B30" i="88"/>
  <c r="B22" i="87"/>
  <c r="B21" i="87"/>
  <c r="B22" i="88"/>
  <c r="L10" i="87"/>
  <c r="L9" i="87"/>
  <c r="F9" i="87"/>
  <c r="F20" i="87" s="1"/>
  <c r="E9" i="87"/>
  <c r="E20" i="87" s="1"/>
  <c r="K10" i="87"/>
  <c r="M9" i="87" s="1"/>
  <c r="K9" i="87"/>
  <c r="B14" i="88"/>
  <c r="B20" i="87"/>
  <c r="B6" i="88"/>
  <c r="B19" i="87"/>
  <c r="J12" i="31"/>
  <c r="J10" i="31"/>
  <c r="J8" i="31"/>
  <c r="J6" i="31"/>
  <c r="F13" i="62"/>
  <c r="F11" i="62"/>
  <c r="F9" i="62"/>
  <c r="E13" i="62"/>
  <c r="E11" i="62"/>
  <c r="E9" i="62"/>
  <c r="C13" i="62"/>
  <c r="C11" i="62"/>
  <c r="C9" i="62"/>
  <c r="B13" i="62"/>
  <c r="B11" i="62"/>
  <c r="B9" i="62"/>
  <c r="F7" i="62"/>
  <c r="E7" i="62"/>
  <c r="C7" i="62"/>
  <c r="B7" i="62"/>
  <c r="C14" i="88" l="1"/>
  <c r="D14" i="88"/>
  <c r="E25" i="49"/>
  <c r="E19" i="49"/>
  <c r="O6" i="55"/>
  <c r="J9" i="45" l="1"/>
  <c r="J8" i="45"/>
  <c r="J8" i="65"/>
  <c r="J7" i="65"/>
  <c r="J5" i="65"/>
  <c r="E26" i="66" l="1"/>
  <c r="E19" i="66"/>
  <c r="D22" i="35" l="1"/>
  <c r="D17" i="35"/>
  <c r="D13" i="45"/>
  <c r="J29" i="25"/>
  <c r="J42" i="25"/>
  <c r="J40" i="25"/>
  <c r="C8" i="61" l="1"/>
  <c r="C7" i="61"/>
  <c r="C6" i="61"/>
  <c r="C5" i="61"/>
  <c r="J31" i="55" l="1"/>
  <c r="I31" i="55"/>
  <c r="I23" i="55"/>
  <c r="I15" i="55"/>
  <c r="D31" i="55" l="1"/>
  <c r="D23" i="55"/>
  <c r="D15" i="55"/>
  <c r="D7" i="55"/>
  <c r="B8" i="61" l="1"/>
  <c r="B7" i="61"/>
  <c r="B6" i="61"/>
  <c r="B5" i="61"/>
  <c r="I6" i="55"/>
  <c r="H38" i="55"/>
  <c r="G38" i="55"/>
  <c r="F38" i="55"/>
  <c r="E38" i="55" s="1"/>
  <c r="H37" i="55"/>
  <c r="G37" i="55"/>
  <c r="F37" i="55"/>
  <c r="E37" i="55" s="1"/>
  <c r="H36" i="55"/>
  <c r="G36" i="55"/>
  <c r="F36" i="55"/>
  <c r="H35" i="55"/>
  <c r="G35" i="55"/>
  <c r="F35" i="55"/>
  <c r="H34" i="55"/>
  <c r="G34" i="55"/>
  <c r="F34" i="55"/>
  <c r="H33" i="55"/>
  <c r="G33" i="55"/>
  <c r="F33" i="55"/>
  <c r="E33" i="55" s="1"/>
  <c r="H32" i="55"/>
  <c r="H31" i="55" s="1"/>
  <c r="G32" i="55"/>
  <c r="G31" i="55" s="1"/>
  <c r="F32" i="55"/>
  <c r="H30" i="55"/>
  <c r="G30" i="55"/>
  <c r="F30" i="55"/>
  <c r="H29" i="55"/>
  <c r="G29" i="55"/>
  <c r="F29" i="55"/>
  <c r="E29" i="55" s="1"/>
  <c r="H28" i="55"/>
  <c r="G28" i="55"/>
  <c r="F28" i="55"/>
  <c r="H27" i="55"/>
  <c r="G27" i="55"/>
  <c r="F27" i="55"/>
  <c r="H26" i="55"/>
  <c r="G26" i="55"/>
  <c r="F26" i="55"/>
  <c r="H25" i="55"/>
  <c r="G25" i="55"/>
  <c r="F25" i="55"/>
  <c r="E25" i="55" s="1"/>
  <c r="H24" i="55"/>
  <c r="H23" i="55" s="1"/>
  <c r="G24" i="55"/>
  <c r="F24" i="55"/>
  <c r="H22" i="55"/>
  <c r="G22" i="55"/>
  <c r="F22" i="55"/>
  <c r="H21" i="55"/>
  <c r="G21" i="55"/>
  <c r="F21" i="55"/>
  <c r="E21" i="55" s="1"/>
  <c r="H20" i="55"/>
  <c r="G20" i="55"/>
  <c r="F20" i="55"/>
  <c r="E20" i="55" s="1"/>
  <c r="H19" i="55"/>
  <c r="G19" i="55"/>
  <c r="F19" i="55"/>
  <c r="H18" i="55"/>
  <c r="G18" i="55"/>
  <c r="F18" i="55"/>
  <c r="H17" i="55"/>
  <c r="G17" i="55"/>
  <c r="F17" i="55"/>
  <c r="H16" i="55"/>
  <c r="H15" i="55" s="1"/>
  <c r="G16" i="55"/>
  <c r="F16" i="55"/>
  <c r="H14" i="55"/>
  <c r="G14" i="55"/>
  <c r="F14" i="55"/>
  <c r="E14" i="55" s="1"/>
  <c r="H13" i="55"/>
  <c r="G13" i="55"/>
  <c r="F13" i="55"/>
  <c r="H12" i="55"/>
  <c r="G12" i="55"/>
  <c r="F12" i="55"/>
  <c r="H11" i="55"/>
  <c r="G11" i="55"/>
  <c r="F11" i="55"/>
  <c r="H10" i="55"/>
  <c r="G10" i="55"/>
  <c r="F10" i="55"/>
  <c r="H9" i="55"/>
  <c r="G9" i="55"/>
  <c r="F9" i="55"/>
  <c r="G8" i="55"/>
  <c r="H8" i="55"/>
  <c r="H7" i="55" s="1"/>
  <c r="H6" i="55" s="1"/>
  <c r="F8" i="55"/>
  <c r="O31" i="55"/>
  <c r="N31" i="55"/>
  <c r="M31" i="55"/>
  <c r="I12" i="31" s="1"/>
  <c r="L31" i="55"/>
  <c r="E28" i="55" l="1"/>
  <c r="E9" i="55"/>
  <c r="E13" i="55"/>
  <c r="B11" i="67"/>
  <c r="B22" i="62"/>
  <c r="B9" i="67"/>
  <c r="B21" i="62"/>
  <c r="B19" i="62"/>
  <c r="B5" i="67"/>
  <c r="B20" i="62"/>
  <c r="B7" i="67"/>
  <c r="B7" i="31"/>
  <c r="F20" i="62"/>
  <c r="E20" i="62"/>
  <c r="E19" i="62"/>
  <c r="F19" i="62"/>
  <c r="E22" i="62"/>
  <c r="F22" i="62"/>
  <c r="E34" i="55"/>
  <c r="E10" i="55"/>
  <c r="G15" i="55"/>
  <c r="E19" i="55"/>
  <c r="F23" i="55"/>
  <c r="E24" i="55"/>
  <c r="E18" i="55"/>
  <c r="E22" i="55"/>
  <c r="G23" i="55"/>
  <c r="O9" i="31" s="1"/>
  <c r="E27" i="55"/>
  <c r="E32" i="55"/>
  <c r="F31" i="55"/>
  <c r="E36" i="55"/>
  <c r="E12" i="55"/>
  <c r="E17" i="55"/>
  <c r="E26" i="55"/>
  <c r="E30" i="55"/>
  <c r="E35" i="55"/>
  <c r="E11" i="55"/>
  <c r="G7" i="55"/>
  <c r="F21" i="62"/>
  <c r="E21" i="62"/>
  <c r="F15" i="55"/>
  <c r="E16" i="55"/>
  <c r="F7" i="55"/>
  <c r="E8" i="55"/>
  <c r="B5" i="31"/>
  <c r="C19" i="62"/>
  <c r="B6" i="64"/>
  <c r="C20" i="62"/>
  <c r="B30" i="64"/>
  <c r="C31" i="55" s="1"/>
  <c r="B11" i="31"/>
  <c r="J11" i="31" s="1"/>
  <c r="C22" i="62"/>
  <c r="B9" i="31"/>
  <c r="B14" i="64"/>
  <c r="B15" i="55" s="1"/>
  <c r="B22" i="64"/>
  <c r="C23" i="55" s="1"/>
  <c r="C21" i="62"/>
  <c r="E13" i="64"/>
  <c r="E12" i="64"/>
  <c r="E10" i="64"/>
  <c r="E9" i="64"/>
  <c r="E8" i="64"/>
  <c r="E7" i="64"/>
  <c r="E37" i="64"/>
  <c r="E36" i="64"/>
  <c r="E35" i="64"/>
  <c r="E34" i="64"/>
  <c r="E33" i="64"/>
  <c r="E32" i="64"/>
  <c r="E31" i="64"/>
  <c r="H30" i="64"/>
  <c r="G30" i="64"/>
  <c r="F30" i="64"/>
  <c r="K14" i="62" s="1"/>
  <c r="E29" i="64"/>
  <c r="E28" i="64"/>
  <c r="E27" i="64"/>
  <c r="E26" i="64"/>
  <c r="E25" i="64"/>
  <c r="E24" i="64"/>
  <c r="E23" i="64"/>
  <c r="H22" i="64"/>
  <c r="G22" i="64"/>
  <c r="F22" i="64"/>
  <c r="K12" i="62" s="1"/>
  <c r="E21" i="64"/>
  <c r="E20" i="64"/>
  <c r="E19" i="64"/>
  <c r="E18" i="64"/>
  <c r="E17" i="64"/>
  <c r="E16" i="64"/>
  <c r="E15" i="64"/>
  <c r="H14" i="64"/>
  <c r="G14" i="64"/>
  <c r="F14" i="64"/>
  <c r="K10" i="62" s="1"/>
  <c r="P6" i="85" s="1"/>
  <c r="H6" i="64"/>
  <c r="G6" i="64"/>
  <c r="F6" i="64"/>
  <c r="K8" i="62" s="1"/>
  <c r="E9" i="31" l="1"/>
  <c r="D7" i="71" s="1"/>
  <c r="H9" i="31"/>
  <c r="G7" i="71" s="1"/>
  <c r="G9" i="31"/>
  <c r="F7" i="71" s="1"/>
  <c r="F9" i="31"/>
  <c r="E7" i="71" s="1"/>
  <c r="J9" i="31"/>
  <c r="S7" i="85" s="1"/>
  <c r="F9" i="67"/>
  <c r="E9" i="67"/>
  <c r="H7" i="31"/>
  <c r="G6" i="71" s="1"/>
  <c r="F7" i="31"/>
  <c r="E6" i="71" s="1"/>
  <c r="G7" i="31"/>
  <c r="F6" i="71" s="1"/>
  <c r="E7" i="31"/>
  <c r="D6" i="71" s="1"/>
  <c r="J7" i="31"/>
  <c r="F7" i="67"/>
  <c r="E7" i="67"/>
  <c r="G9" i="67"/>
  <c r="G7" i="67"/>
  <c r="H5" i="31"/>
  <c r="J5" i="31"/>
  <c r="G5" i="31"/>
  <c r="F5" i="71" s="1"/>
  <c r="F5" i="31"/>
  <c r="E5" i="71" s="1"/>
  <c r="E5" i="31"/>
  <c r="D5" i="71" s="1"/>
  <c r="F5" i="67"/>
  <c r="G5" i="67"/>
  <c r="E5" i="67"/>
  <c r="F11" i="67"/>
  <c r="G11" i="67"/>
  <c r="E11" i="67"/>
  <c r="H11" i="31"/>
  <c r="G8" i="71" s="1"/>
  <c r="E11" i="31"/>
  <c r="D8" i="71" s="1"/>
  <c r="G11" i="31"/>
  <c r="F8" i="71" s="1"/>
  <c r="F22" i="73" s="1"/>
  <c r="F11" i="31"/>
  <c r="E8" i="71" s="1"/>
  <c r="G6" i="55"/>
  <c r="Q7" i="60"/>
  <c r="P7" i="85"/>
  <c r="E7" i="55"/>
  <c r="F6" i="55"/>
  <c r="Q5" i="60"/>
  <c r="P5" i="85"/>
  <c r="P8" i="85"/>
  <c r="Q8" i="60"/>
  <c r="E15" i="55"/>
  <c r="Q6" i="60"/>
  <c r="D11" i="67"/>
  <c r="C11" i="67"/>
  <c r="D9" i="67"/>
  <c r="C9" i="67"/>
  <c r="D5" i="67"/>
  <c r="C5" i="67"/>
  <c r="C7" i="67"/>
  <c r="D7" i="67"/>
  <c r="I9" i="31"/>
  <c r="D9" i="31"/>
  <c r="C7" i="71" s="1"/>
  <c r="B7" i="71" s="1"/>
  <c r="I11" i="31"/>
  <c r="S8" i="85"/>
  <c r="D11" i="31"/>
  <c r="C8" i="71" s="1"/>
  <c r="B8" i="71" s="1"/>
  <c r="G5" i="71"/>
  <c r="S5" i="85"/>
  <c r="I5" i="31"/>
  <c r="S6" i="85"/>
  <c r="I7" i="31"/>
  <c r="D7" i="31"/>
  <c r="C6" i="71" s="1"/>
  <c r="B6" i="71" s="1"/>
  <c r="E31" i="55"/>
  <c r="E23" i="55"/>
  <c r="I7" i="55"/>
  <c r="D5" i="31"/>
  <c r="C5" i="71" s="1"/>
  <c r="B5" i="71" s="1"/>
  <c r="B31" i="55"/>
  <c r="K6" i="62"/>
  <c r="C15" i="55"/>
  <c r="B7" i="55"/>
  <c r="C7" i="55"/>
  <c r="B23" i="55"/>
  <c r="F5" i="64"/>
  <c r="C8" i="82" s="1"/>
  <c r="G5" i="64"/>
  <c r="E8" i="82" s="1"/>
  <c r="E9" i="82" s="1"/>
  <c r="H5" i="64"/>
  <c r="G9" i="82" s="1"/>
  <c r="E30" i="64"/>
  <c r="K13" i="62" s="1"/>
  <c r="E14" i="64"/>
  <c r="K9" i="62" s="1"/>
  <c r="E22" i="64"/>
  <c r="K11" i="62" s="1"/>
  <c r="E6" i="64"/>
  <c r="K7" i="62" s="1"/>
  <c r="L6" i="62"/>
  <c r="L5" i="62"/>
  <c r="J5" i="62"/>
  <c r="I5" i="62"/>
  <c r="H5" i="62"/>
  <c r="G5" i="62"/>
  <c r="N11" i="31" l="1"/>
  <c r="R8" i="85"/>
  <c r="R7" i="85"/>
  <c r="N9" i="31"/>
  <c r="R6" i="85"/>
  <c r="N7" i="31"/>
  <c r="O7" i="71" a="1"/>
  <c r="O7" i="71" s="1"/>
  <c r="Q4" i="60"/>
  <c r="I8" i="82"/>
  <c r="I9" i="82" s="1"/>
  <c r="C9" i="82"/>
  <c r="E7" i="35"/>
  <c r="E8" i="49"/>
  <c r="D7" i="35"/>
  <c r="C8" i="49"/>
  <c r="C7" i="35"/>
  <c r="C8" i="89" s="1"/>
  <c r="E5" i="64"/>
  <c r="B7" i="72" l="1"/>
  <c r="Q7" i="71"/>
  <c r="P7" i="71"/>
  <c r="R7" i="71"/>
  <c r="B9" i="79"/>
  <c r="O5" i="71" a="1"/>
  <c r="O5" i="71" s="1"/>
  <c r="R5" i="71" s="1"/>
  <c r="B5" i="79"/>
  <c r="E9" i="49"/>
  <c r="C9" i="89"/>
  <c r="C9" i="49"/>
  <c r="C8" i="76"/>
  <c r="C19" i="82"/>
  <c r="G9" i="49"/>
  <c r="I8" i="49"/>
  <c r="I9" i="49" s="1"/>
  <c r="F7" i="35"/>
  <c r="L14" i="55"/>
  <c r="L13" i="55"/>
  <c r="L12" i="55"/>
  <c r="L11" i="55"/>
  <c r="L10" i="55"/>
  <c r="L9" i="55"/>
  <c r="L8" i="55"/>
  <c r="O7" i="55"/>
  <c r="N7" i="55"/>
  <c r="M7" i="55"/>
  <c r="L22" i="55"/>
  <c r="L21" i="55"/>
  <c r="L20" i="55"/>
  <c r="L19" i="55"/>
  <c r="L18" i="55"/>
  <c r="L17" i="55"/>
  <c r="L16" i="55"/>
  <c r="O15" i="55"/>
  <c r="N15" i="55"/>
  <c r="M15" i="55"/>
  <c r="I8" i="31" s="1"/>
  <c r="L30" i="55"/>
  <c r="L29" i="55"/>
  <c r="L28" i="55"/>
  <c r="L27" i="55"/>
  <c r="L26" i="55"/>
  <c r="L25" i="55"/>
  <c r="L24" i="55"/>
  <c r="O23" i="55"/>
  <c r="N23" i="55"/>
  <c r="M23" i="55"/>
  <c r="I10" i="31" s="1"/>
  <c r="I24" i="55"/>
  <c r="J23" i="55"/>
  <c r="I8" i="55"/>
  <c r="I16" i="55"/>
  <c r="J15" i="55"/>
  <c r="J7" i="55"/>
  <c r="I7" i="81" l="1"/>
  <c r="G5" i="85"/>
  <c r="H5" i="85"/>
  <c r="C5" i="85"/>
  <c r="D5" i="85"/>
  <c r="G7" i="85"/>
  <c r="H7" i="85"/>
  <c r="D7" i="85"/>
  <c r="N6" i="55"/>
  <c r="O5" i="31"/>
  <c r="F8" i="49" s="1"/>
  <c r="C7" i="72"/>
  <c r="D7" i="72"/>
  <c r="B11" i="73"/>
  <c r="B23" i="81"/>
  <c r="N9" i="79"/>
  <c r="C9" i="79"/>
  <c r="E9" i="79" s="1"/>
  <c r="F7" i="85"/>
  <c r="E7" i="85"/>
  <c r="B9" i="80"/>
  <c r="F11" i="87"/>
  <c r="F21" i="87" s="1"/>
  <c r="C7" i="85"/>
  <c r="B5" i="72"/>
  <c r="P5" i="71"/>
  <c r="Q5" i="71"/>
  <c r="B5" i="80"/>
  <c r="C5" i="79"/>
  <c r="E5" i="79" s="1"/>
  <c r="N5" i="79"/>
  <c r="E5" i="85"/>
  <c r="C5" i="86" s="1"/>
  <c r="B7" i="81"/>
  <c r="F7" i="87"/>
  <c r="F19" i="87" s="1"/>
  <c r="F5" i="85"/>
  <c r="M6" i="55"/>
  <c r="L6" i="55" s="1"/>
  <c r="I6" i="31"/>
  <c r="N5" i="31" s="1"/>
  <c r="D8" i="49" s="1"/>
  <c r="E8" i="76" s="1"/>
  <c r="C9" i="76"/>
  <c r="C19" i="49"/>
  <c r="R5" i="85"/>
  <c r="L23" i="55"/>
  <c r="L15" i="55"/>
  <c r="L7" i="55"/>
  <c r="C7" i="95" l="1"/>
  <c r="C7" i="92"/>
  <c r="C8" i="93"/>
  <c r="C16" i="93" s="1"/>
  <c r="C8" i="94"/>
  <c r="D7" i="86"/>
  <c r="D8" i="94"/>
  <c r="D7" i="92"/>
  <c r="D8" i="93"/>
  <c r="D16" i="93" s="1"/>
  <c r="D7" i="95"/>
  <c r="F8" i="93"/>
  <c r="F16" i="93" s="1"/>
  <c r="F7" i="92"/>
  <c r="F7" i="95"/>
  <c r="F8" i="94"/>
  <c r="E11" i="87"/>
  <c r="E8" i="93"/>
  <c r="E16" i="93" s="1"/>
  <c r="E7" i="92"/>
  <c r="E8" i="94"/>
  <c r="E7" i="95"/>
  <c r="E7" i="87"/>
  <c r="E19" i="87" s="1"/>
  <c r="E5" i="95"/>
  <c r="E5" i="92"/>
  <c r="E6" i="94"/>
  <c r="E6" i="93"/>
  <c r="E14" i="93" s="1"/>
  <c r="F5" i="92"/>
  <c r="F6" i="94"/>
  <c r="F6" i="93"/>
  <c r="F14" i="93" s="1"/>
  <c r="F5" i="95"/>
  <c r="C6" i="94"/>
  <c r="C6" i="93"/>
  <c r="C14" i="93" s="1"/>
  <c r="C5" i="92"/>
  <c r="C5" i="95"/>
  <c r="D5" i="86"/>
  <c r="D7" i="87" s="1"/>
  <c r="D19" i="87" s="1"/>
  <c r="D6" i="94"/>
  <c r="D6" i="93"/>
  <c r="D14" i="93" s="1"/>
  <c r="D5" i="95"/>
  <c r="D5" i="92"/>
  <c r="D22" i="88"/>
  <c r="D11" i="87"/>
  <c r="D21" i="87" s="1"/>
  <c r="D6" i="88"/>
  <c r="F8" i="76"/>
  <c r="F9" i="49"/>
  <c r="L11" i="73"/>
  <c r="G11" i="73"/>
  <c r="F11" i="73"/>
  <c r="J11" i="73" s="1"/>
  <c r="E11" i="73"/>
  <c r="I11" i="73" s="1"/>
  <c r="D11" i="73"/>
  <c r="D21" i="73" s="1"/>
  <c r="D5" i="72"/>
  <c r="C5" i="72"/>
  <c r="C7" i="73" s="1"/>
  <c r="C19" i="73" s="1"/>
  <c r="B21" i="73"/>
  <c r="B22" i="74"/>
  <c r="D22" i="74" s="1"/>
  <c r="C7" i="86"/>
  <c r="C11" i="87" s="1"/>
  <c r="B7" i="73"/>
  <c r="B19" i="73" s="1"/>
  <c r="E21" i="87"/>
  <c r="G9" i="80"/>
  <c r="C9" i="80"/>
  <c r="F9" i="80"/>
  <c r="H8" i="93" s="1"/>
  <c r="G8" i="94" s="1"/>
  <c r="I9" i="79"/>
  <c r="G9" i="79"/>
  <c r="F9" i="79"/>
  <c r="D9" i="79"/>
  <c r="C23" i="81" s="1"/>
  <c r="H9" i="79"/>
  <c r="J9" i="79"/>
  <c r="C7" i="87"/>
  <c r="C6" i="88"/>
  <c r="J5" i="79"/>
  <c r="U5" i="85" s="1"/>
  <c r="F5" i="79"/>
  <c r="I5" i="79"/>
  <c r="G5" i="79"/>
  <c r="H5" i="79"/>
  <c r="D5" i="79"/>
  <c r="C7" i="81" s="1"/>
  <c r="C5" i="80"/>
  <c r="G5" i="80"/>
  <c r="F5" i="80"/>
  <c r="H6" i="93" s="1"/>
  <c r="D9" i="49"/>
  <c r="D16" i="49" s="1"/>
  <c r="J8" i="49"/>
  <c r="J9" i="49" s="1"/>
  <c r="E6" i="55"/>
  <c r="C11" i="31"/>
  <c r="C9" i="31"/>
  <c r="B11" i="79" s="1"/>
  <c r="C7" i="31"/>
  <c r="C5" i="31"/>
  <c r="G6" i="94" l="1"/>
  <c r="I16" i="49"/>
  <c r="G16" i="49"/>
  <c r="F16" i="49"/>
  <c r="H16" i="49"/>
  <c r="H8" i="85"/>
  <c r="G8" i="85"/>
  <c r="D8" i="85"/>
  <c r="D5" i="80"/>
  <c r="E5" i="80"/>
  <c r="J7" i="87"/>
  <c r="L6" i="93" s="1"/>
  <c r="G7" i="87"/>
  <c r="G6" i="93" s="1"/>
  <c r="I7" i="87"/>
  <c r="J6" i="93" s="1"/>
  <c r="D9" i="80"/>
  <c r="E9" i="80"/>
  <c r="J11" i="87"/>
  <c r="L8" i="93" s="1"/>
  <c r="M8" i="94" s="1"/>
  <c r="I11" i="87"/>
  <c r="J8" i="93" s="1"/>
  <c r="J8" i="94" s="1"/>
  <c r="G11" i="87"/>
  <c r="G8" i="93" s="1"/>
  <c r="C22" i="88"/>
  <c r="B6" i="74"/>
  <c r="G7" i="73"/>
  <c r="E7" i="73"/>
  <c r="L7" i="73"/>
  <c r="F7" i="73"/>
  <c r="D7" i="73"/>
  <c r="D19" i="73" s="1"/>
  <c r="E21" i="73"/>
  <c r="E8" i="85"/>
  <c r="C8" i="86" s="1"/>
  <c r="F13" i="87"/>
  <c r="F22" i="87" s="1"/>
  <c r="C8" i="85"/>
  <c r="F8" i="85"/>
  <c r="B7" i="79"/>
  <c r="U7" i="85" s="1"/>
  <c r="O6" i="71" a="1"/>
  <c r="O6" i="71" s="1"/>
  <c r="C11" i="73"/>
  <c r="C21" i="73" s="1"/>
  <c r="K9" i="79"/>
  <c r="K5" i="79"/>
  <c r="O9" i="79"/>
  <c r="T7" i="85"/>
  <c r="L11" i="87"/>
  <c r="K12" i="87"/>
  <c r="M11" i="87" s="1"/>
  <c r="K11" i="87"/>
  <c r="L12" i="87"/>
  <c r="C21" i="87"/>
  <c r="F30" i="81"/>
  <c r="H24" i="81"/>
  <c r="H26" i="81"/>
  <c r="G28" i="81"/>
  <c r="G30" i="81"/>
  <c r="F25" i="81"/>
  <c r="H28" i="81"/>
  <c r="H30" i="81"/>
  <c r="G25" i="81"/>
  <c r="F27" i="81"/>
  <c r="F29" i="81"/>
  <c r="G27" i="81"/>
  <c r="G29" i="81"/>
  <c r="F24" i="81"/>
  <c r="H25" i="81"/>
  <c r="H27" i="81"/>
  <c r="F26" i="81"/>
  <c r="F28" i="81"/>
  <c r="H29" i="81"/>
  <c r="G24" i="81"/>
  <c r="G26" i="81"/>
  <c r="T5" i="85"/>
  <c r="G8" i="81"/>
  <c r="H10" i="81"/>
  <c r="H12" i="81"/>
  <c r="F11" i="81"/>
  <c r="H11" i="81"/>
  <c r="H14" i="81"/>
  <c r="G9" i="81"/>
  <c r="G11" i="81"/>
  <c r="H9" i="81"/>
  <c r="G10" i="81"/>
  <c r="G13" i="81"/>
  <c r="H8" i="81"/>
  <c r="F8" i="81"/>
  <c r="G14" i="81"/>
  <c r="F9" i="81"/>
  <c r="H13" i="81"/>
  <c r="F12" i="81"/>
  <c r="F14" i="81"/>
  <c r="E14" i="81" s="1"/>
  <c r="G12" i="81"/>
  <c r="F13" i="81"/>
  <c r="F10" i="81"/>
  <c r="O5" i="79"/>
  <c r="L8" i="87"/>
  <c r="K8" i="87"/>
  <c r="M7" i="87" s="1"/>
  <c r="L7" i="87"/>
  <c r="K7" i="87"/>
  <c r="C19" i="87"/>
  <c r="D9" i="76"/>
  <c r="B11" i="80"/>
  <c r="B31" i="81"/>
  <c r="N11" i="79"/>
  <c r="I31" i="81"/>
  <c r="C11" i="79"/>
  <c r="E11" i="79" s="1"/>
  <c r="E13" i="87" l="1"/>
  <c r="E9" i="94"/>
  <c r="E8" i="95"/>
  <c r="E9" i="93"/>
  <c r="E17" i="93" s="1"/>
  <c r="E8" i="92"/>
  <c r="F8" i="95"/>
  <c r="F9" i="93"/>
  <c r="F17" i="93" s="1"/>
  <c r="F8" i="92"/>
  <c r="F9" i="94"/>
  <c r="C8" i="92"/>
  <c r="C9" i="94"/>
  <c r="C9" i="93"/>
  <c r="C17" i="93" s="1"/>
  <c r="C8" i="95"/>
  <c r="D8" i="86"/>
  <c r="D13" i="87" s="1"/>
  <c r="D22" i="87" s="1"/>
  <c r="D8" i="92"/>
  <c r="D9" i="94"/>
  <c r="D8" i="95"/>
  <c r="D9" i="93"/>
  <c r="D17" i="93" s="1"/>
  <c r="M6" i="94"/>
  <c r="J6" i="94"/>
  <c r="D30" i="88"/>
  <c r="I19" i="49"/>
  <c r="H19" i="49"/>
  <c r="G19" i="49"/>
  <c r="F19" i="49"/>
  <c r="I15" i="81"/>
  <c r="N7" i="79"/>
  <c r="T6" i="85"/>
  <c r="C7" i="79"/>
  <c r="B15" i="81"/>
  <c r="B7" i="80"/>
  <c r="C7" i="80" s="1"/>
  <c r="U6" i="85"/>
  <c r="E19" i="73"/>
  <c r="I7" i="73"/>
  <c r="J7" i="73"/>
  <c r="F19" i="73"/>
  <c r="C6" i="74"/>
  <c r="D6" i="74"/>
  <c r="F21" i="73"/>
  <c r="B6" i="72"/>
  <c r="P6" i="71"/>
  <c r="Q6" i="71"/>
  <c r="E15" i="76" s="1"/>
  <c r="E16" i="76" s="1"/>
  <c r="R6" i="71"/>
  <c r="G15" i="76" s="1"/>
  <c r="G16" i="76" s="1"/>
  <c r="C13" i="87"/>
  <c r="C30" i="88"/>
  <c r="C22" i="74"/>
  <c r="E22" i="87"/>
  <c r="E13" i="81"/>
  <c r="E9" i="81"/>
  <c r="E28" i="81"/>
  <c r="E27" i="81"/>
  <c r="E29" i="81"/>
  <c r="F23" i="81"/>
  <c r="E24" i="81"/>
  <c r="E25" i="81"/>
  <c r="H23" i="81"/>
  <c r="Q9" i="79" s="1"/>
  <c r="E26" i="81"/>
  <c r="E30" i="81"/>
  <c r="G23" i="81"/>
  <c r="P9" i="79" s="1"/>
  <c r="E10" i="81"/>
  <c r="E12" i="81"/>
  <c r="E8" i="81"/>
  <c r="F7" i="81"/>
  <c r="G7" i="81"/>
  <c r="P5" i="79" s="1"/>
  <c r="H7" i="81"/>
  <c r="Q5" i="79" s="1"/>
  <c r="E11" i="81"/>
  <c r="E9" i="76"/>
  <c r="H8" i="76"/>
  <c r="H9" i="76" s="1"/>
  <c r="J11" i="79"/>
  <c r="U8" i="85" s="1"/>
  <c r="D11" i="79"/>
  <c r="C31" i="81" s="1"/>
  <c r="F11" i="79"/>
  <c r="H11" i="79"/>
  <c r="G11" i="79"/>
  <c r="I11" i="79"/>
  <c r="G11" i="80"/>
  <c r="C11" i="80"/>
  <c r="F11" i="80"/>
  <c r="H9" i="93" s="1"/>
  <c r="G9" i="94" s="1"/>
  <c r="D19" i="49"/>
  <c r="D24" i="49" s="1"/>
  <c r="K12" i="31"/>
  <c r="K10" i="31"/>
  <c r="K8" i="31"/>
  <c r="H24" i="49" l="1"/>
  <c r="H25" i="49" s="1"/>
  <c r="G24" i="49"/>
  <c r="F24" i="49"/>
  <c r="I24" i="49"/>
  <c r="I25" i="49" s="1"/>
  <c r="F7" i="80"/>
  <c r="H7" i="93" s="1"/>
  <c r="I13" i="87"/>
  <c r="G13" i="87"/>
  <c r="J13" i="87"/>
  <c r="G7" i="80"/>
  <c r="O11" i="79"/>
  <c r="T8" i="85"/>
  <c r="E8" i="89" s="1"/>
  <c r="I7" i="79"/>
  <c r="E7" i="79"/>
  <c r="D7" i="80"/>
  <c r="E7" i="80"/>
  <c r="D11" i="80"/>
  <c r="E11" i="80"/>
  <c r="H7" i="79"/>
  <c r="J7" i="79"/>
  <c r="K7" i="79" s="1"/>
  <c r="G7" i="79"/>
  <c r="D7" i="79"/>
  <c r="C15" i="81" s="1"/>
  <c r="G18" i="81" s="1"/>
  <c r="F7" i="79"/>
  <c r="C6" i="72"/>
  <c r="C9" i="73" s="1"/>
  <c r="C20" i="73" s="1"/>
  <c r="D6" i="72"/>
  <c r="H33" i="81"/>
  <c r="H35" i="81"/>
  <c r="G37" i="81"/>
  <c r="F32" i="81"/>
  <c r="F34" i="81"/>
  <c r="H37" i="81"/>
  <c r="G32" i="81"/>
  <c r="G34" i="81"/>
  <c r="F36" i="81"/>
  <c r="F38" i="81"/>
  <c r="H32" i="81"/>
  <c r="G36" i="81"/>
  <c r="G38" i="81"/>
  <c r="F33" i="81"/>
  <c r="H34" i="81"/>
  <c r="H36" i="81"/>
  <c r="F35" i="81"/>
  <c r="F37" i="81"/>
  <c r="H38" i="81"/>
  <c r="G33" i="81"/>
  <c r="G35" i="81"/>
  <c r="K11" i="79"/>
  <c r="C15" i="76"/>
  <c r="O7" i="79"/>
  <c r="D8" i="82" s="1"/>
  <c r="C22" i="87"/>
  <c r="K14" i="87"/>
  <c r="M13" i="87" s="1"/>
  <c r="L13" i="87"/>
  <c r="L5" i="87" s="1"/>
  <c r="K13" i="87"/>
  <c r="K5" i="87" s="1"/>
  <c r="L14" i="87"/>
  <c r="L6" i="87" s="1"/>
  <c r="B9" i="73"/>
  <c r="E23" i="81"/>
  <c r="E7" i="81"/>
  <c r="D25" i="49"/>
  <c r="H20" i="81"/>
  <c r="G20" i="81"/>
  <c r="G19" i="81"/>
  <c r="F16" i="81"/>
  <c r="K6" i="31"/>
  <c r="K5" i="31"/>
  <c r="I5" i="87" l="1"/>
  <c r="J9" i="93"/>
  <c r="G7" i="94"/>
  <c r="G5" i="94" s="1"/>
  <c r="H5" i="93"/>
  <c r="J5" i="87"/>
  <c r="L9" i="93"/>
  <c r="G5" i="87"/>
  <c r="G9" i="93"/>
  <c r="G5" i="93" s="1"/>
  <c r="G22" i="81"/>
  <c r="D9" i="82"/>
  <c r="D16" i="82" s="1"/>
  <c r="H16" i="82" s="1"/>
  <c r="E9" i="89"/>
  <c r="D8" i="89"/>
  <c r="D9" i="89" s="1"/>
  <c r="D15" i="89"/>
  <c r="D16" i="89" s="1"/>
  <c r="C15" i="89"/>
  <c r="C16" i="89" s="1"/>
  <c r="E35" i="81"/>
  <c r="E38" i="81"/>
  <c r="G31" i="81"/>
  <c r="P11" i="79" s="1"/>
  <c r="F8" i="82" s="1"/>
  <c r="F9" i="82" s="1"/>
  <c r="D17" i="82" s="1"/>
  <c r="E33" i="81"/>
  <c r="E36" i="81"/>
  <c r="H21" i="81"/>
  <c r="G17" i="81"/>
  <c r="H16" i="81"/>
  <c r="H19" i="81"/>
  <c r="H18" i="81"/>
  <c r="E34" i="81"/>
  <c r="F21" i="81"/>
  <c r="H17" i="81"/>
  <c r="F22" i="81"/>
  <c r="G16" i="81"/>
  <c r="F19" i="81"/>
  <c r="F18" i="81"/>
  <c r="G21" i="81"/>
  <c r="F17" i="81"/>
  <c r="F20" i="81"/>
  <c r="E20" i="81" s="1"/>
  <c r="H22" i="81"/>
  <c r="L6" i="73"/>
  <c r="L9" i="73"/>
  <c r="L5" i="73" s="1"/>
  <c r="G9" i="73"/>
  <c r="G5" i="73" s="1"/>
  <c r="F9" i="73"/>
  <c r="J9" i="73" s="1"/>
  <c r="E9" i="73"/>
  <c r="I9" i="73" s="1"/>
  <c r="D9" i="73"/>
  <c r="D20" i="73" s="1"/>
  <c r="H31" i="81"/>
  <c r="Q11" i="79" s="1"/>
  <c r="E32" i="81"/>
  <c r="E37" i="81"/>
  <c r="F31" i="81"/>
  <c r="C16" i="76"/>
  <c r="I15" i="76"/>
  <c r="I16" i="76" s="1"/>
  <c r="B20" i="73"/>
  <c r="B14" i="74"/>
  <c r="K6" i="87"/>
  <c r="M5" i="87" s="1"/>
  <c r="M9" i="94" l="1"/>
  <c r="M5" i="94" s="1"/>
  <c r="L5" i="93"/>
  <c r="J9" i="94"/>
  <c r="J5" i="94" s="1"/>
  <c r="J5" i="93"/>
  <c r="I16" i="82"/>
  <c r="F16" i="82"/>
  <c r="G16" i="82"/>
  <c r="E16" i="81"/>
  <c r="G17" i="82"/>
  <c r="F17" i="82"/>
  <c r="H17" i="82"/>
  <c r="I17" i="82"/>
  <c r="G18" i="66"/>
  <c r="G19" i="66" s="1"/>
  <c r="D19" i="66"/>
  <c r="F19" i="66" s="1"/>
  <c r="E19" i="81"/>
  <c r="E22" i="81"/>
  <c r="G15" i="81"/>
  <c r="E21" i="81"/>
  <c r="H15" i="81"/>
  <c r="E31" i="81"/>
  <c r="E18" i="81"/>
  <c r="E17" i="81"/>
  <c r="F15" i="81"/>
  <c r="F6" i="81" s="1"/>
  <c r="C14" i="74"/>
  <c r="D14" i="74"/>
  <c r="E20" i="73"/>
  <c r="I5" i="73"/>
  <c r="F20" i="73"/>
  <c r="J5" i="73"/>
  <c r="K9" i="31"/>
  <c r="G6" i="81" l="1"/>
  <c r="P7" i="79"/>
  <c r="F8" i="89" s="1"/>
  <c r="F9" i="89" s="1"/>
  <c r="H6" i="81"/>
  <c r="Q7" i="79"/>
  <c r="E15" i="81"/>
  <c r="E6" i="81" s="1"/>
  <c r="K5" i="62"/>
  <c r="K7" i="31"/>
  <c r="K11" i="31"/>
  <c r="G8" i="89" l="1"/>
  <c r="H8" i="82"/>
  <c r="E15" i="89"/>
  <c r="E16" i="89" s="1"/>
  <c r="F15" i="89"/>
  <c r="F16" i="89" s="1"/>
  <c r="E8" i="35"/>
  <c r="C16" i="35" s="1"/>
  <c r="D8" i="35"/>
  <c r="C15" i="35" s="1"/>
  <c r="J8" i="82" l="1"/>
  <c r="H9" i="82"/>
  <c r="D18" i="82" s="1"/>
  <c r="G9" i="89"/>
  <c r="H15" i="89"/>
  <c r="G15" i="89"/>
  <c r="H8" i="89"/>
  <c r="H9" i="89" s="1"/>
  <c r="C8" i="35"/>
  <c r="H16" i="89" l="1"/>
  <c r="J15" i="89"/>
  <c r="J16" i="89" s="1"/>
  <c r="G16" i="89"/>
  <c r="I15" i="89"/>
  <c r="I16" i="89" s="1"/>
  <c r="F18" i="82"/>
  <c r="F19" i="82" s="1"/>
  <c r="H18" i="82"/>
  <c r="H19" i="82" s="1"/>
  <c r="G18" i="82"/>
  <c r="G19" i="82" s="1"/>
  <c r="I18" i="82"/>
  <c r="I19" i="82" s="1"/>
  <c r="D19" i="82"/>
  <c r="D24" i="82" s="1"/>
  <c r="J9" i="82"/>
  <c r="C14" i="35"/>
  <c r="C17" i="35" s="1"/>
  <c r="C21" i="35"/>
  <c r="F8" i="35"/>
  <c r="D26" i="66" l="1"/>
  <c r="F26" i="66" s="1"/>
  <c r="G25" i="66"/>
  <c r="G26" i="66" s="1"/>
  <c r="F25" i="66"/>
  <c r="D25" i="82"/>
  <c r="G24" i="82"/>
  <c r="I24" i="82"/>
  <c r="I25" i="82" s="1"/>
  <c r="F24" i="82"/>
  <c r="H24" i="82"/>
  <c r="H25" i="82" s="1"/>
  <c r="F21" i="35"/>
  <c r="F22" i="35" s="1"/>
  <c r="E21" i="35"/>
  <c r="E22" i="35" s="1"/>
  <c r="C22" i="35"/>
  <c r="I17" i="65"/>
  <c r="F17" i="65"/>
  <c r="F18" i="65" s="1"/>
  <c r="E18" i="65"/>
  <c r="G17" i="65"/>
  <c r="D18" i="65"/>
  <c r="E17" i="35"/>
  <c r="F17" i="35"/>
  <c r="G18" i="65" l="1"/>
  <c r="K18" i="65"/>
  <c r="C25" i="49"/>
  <c r="F25" i="49"/>
  <c r="G25" i="49"/>
  <c r="C25" i="82"/>
  <c r="G25" i="82"/>
  <c r="F25" i="82"/>
  <c r="I18" i="65"/>
</calcChain>
</file>

<file path=xl/comments1.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1.ボトルネックとなる課題。
　2.ボトルネックを解消させるための仮説。
　3.具体的な成果。
上記3点をそれぞれ記載してください。</t>
        </r>
      </text>
    </comment>
  </commentList>
</comments>
</file>

<file path=xl/comments2.xml><?xml version="1.0" encoding="utf-8"?>
<comments xmlns="http://schemas.openxmlformats.org/spreadsheetml/2006/main">
  <authors>
    <author>作成者</author>
  </authors>
  <commentList>
    <comment ref="E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G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J3" authorId="0" shapeId="0">
      <text>
        <r>
          <rPr>
            <sz val="10"/>
            <color indexed="81"/>
            <rFont val="MS P ゴシック"/>
            <family val="3"/>
            <charset val="128"/>
          </rPr>
          <t xml:space="preserve">【記載の注意点】
1.どこで（具体的な開催地・店名など候補先）
2.誰に対し（活動の対象（〇社〇〇名　等））
3.どのように実施するのか
4.どのくらいの成果を見込むか
これらを具体的に記載してください。
</t>
        </r>
      </text>
    </comment>
  </commentList>
</comments>
</file>

<file path=xl/comments3.xml><?xml version="1.0" encoding="utf-8"?>
<comments xmlns="http://schemas.openxmlformats.org/spreadsheetml/2006/main">
  <authors>
    <author>作成者</author>
  </authors>
  <commentList>
    <comment ref="E3" authorId="0" shapeId="0">
      <text>
        <r>
          <rPr>
            <sz val="10"/>
            <color indexed="81"/>
            <rFont val="MS P ゴシック"/>
            <family val="3"/>
            <charset val="128"/>
          </rPr>
          <t>【記載の注意点】
開催日時・期間（〇月中旬より〇日間など）、それに向けての準備スケジュール（企画、交渉、手配などをいつ行うのか）、フォロースケジュール（何をいつ）を記載してください。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I3" authorId="0" shapeId="0">
      <text>
        <r>
          <rPr>
            <sz val="10"/>
            <color indexed="81"/>
            <rFont val="MS P ゴシック"/>
            <family val="3"/>
            <charset val="128"/>
          </rPr>
          <t>【記載の注意点】
1.どこで（具体的な開催地・店名など候補先）
2.誰に対し（活動の対象（〇社〇〇名　等））
3.どのように実施するのか
4.どのくらいの成果を見込むか
これらを具体的に記載してください。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K4" authorId="0" shapeId="0">
      <text>
        <r>
          <rPr>
            <sz val="9"/>
            <color indexed="81"/>
            <rFont val="MS P ゴシック"/>
            <family val="3"/>
            <charset val="128"/>
          </rPr>
          <t>実績額は令和４年度終了後に入力してください。</t>
        </r>
      </text>
    </comment>
    <comment ref="M4" authorId="0" shapeId="0">
      <text>
        <r>
          <rPr>
            <sz val="9"/>
            <color indexed="81"/>
            <rFont val="MS P ゴシック"/>
            <family val="3"/>
            <charset val="128"/>
          </rPr>
          <t>実績額は令和５年度終了後に入力してください。</t>
        </r>
      </text>
    </comment>
    <comment ref="I12" authorId="0" shapeId="0">
      <text>
        <r>
          <rPr>
            <sz val="9"/>
            <color indexed="81"/>
            <rFont val="MS P ゴシック"/>
            <family val="3"/>
            <charset val="128"/>
          </rPr>
          <t>成果は令和４年度終了後に入力してください。</t>
        </r>
      </text>
    </comment>
    <comment ref="K12" authorId="0" shapeId="0">
      <text>
        <r>
          <rPr>
            <sz val="9"/>
            <color indexed="81"/>
            <rFont val="MS P ゴシック"/>
            <family val="3"/>
            <charset val="128"/>
          </rPr>
          <t>成果は令和５年度終了後に入力してください。</t>
        </r>
      </text>
    </comment>
  </commentList>
</comments>
</file>

<file path=xl/sharedStrings.xml><?xml version="1.0" encoding="utf-8"?>
<sst xmlns="http://schemas.openxmlformats.org/spreadsheetml/2006/main" count="1426" uniqueCount="572">
  <si>
    <t>TEL</t>
    <phoneticPr fontId="1"/>
  </si>
  <si>
    <t>e-mail</t>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</si>
  <si>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</si>
  <si>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</si>
  <si>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</si>
  <si>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</si>
  <si>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</si>
  <si>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</si>
  <si>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</si>
  <si>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</si>
  <si>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</si>
  <si>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</si>
  <si>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</si>
  <si>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</si>
  <si>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</si>
  <si>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</si>
  <si>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rPr>
        <sz val="11"/>
        <color theme="1"/>
        <rFont val="ＭＳ 明朝"/>
        <family val="1"/>
        <charset val="128"/>
      </rPr>
      <t>番号</t>
    </r>
    <rPh sb="0" eb="2">
      <t>バンゴウ</t>
    </rPh>
    <phoneticPr fontId="1"/>
  </si>
  <si>
    <r>
      <rPr>
        <sz val="11"/>
        <color theme="1"/>
        <rFont val="ＭＳ 明朝"/>
        <family val="1"/>
        <charset val="128"/>
      </rPr>
      <t>　</t>
    </r>
    <phoneticPr fontId="1"/>
  </si>
  <si>
    <r>
      <rPr>
        <sz val="11"/>
        <color theme="1"/>
        <rFont val="ＭＳ 明朝"/>
        <family val="1"/>
        <charset val="128"/>
      </rPr>
      <t>　事業の取組内容</t>
    </r>
    <rPh sb="1" eb="3">
      <t>ジギョウ</t>
    </rPh>
    <rPh sb="4" eb="6">
      <t>トリクミ</t>
    </rPh>
    <rPh sb="6" eb="8">
      <t>ナイヨウ</t>
    </rPh>
    <phoneticPr fontId="1"/>
  </si>
  <si>
    <r>
      <rPr>
        <sz val="11"/>
        <color theme="1"/>
        <rFont val="ＭＳ 明朝"/>
        <family val="1"/>
        <charset val="128"/>
      </rPr>
      <t>円</t>
    </r>
  </si>
  <si>
    <r>
      <rPr>
        <sz val="11"/>
        <color theme="1"/>
        <rFont val="ＭＳ 明朝"/>
        <family val="1"/>
        <charset val="128"/>
      </rPr>
      <t>％</t>
    </r>
    <phoneticPr fontId="1"/>
  </si>
  <si>
    <t>品目</t>
    <rPh sb="0" eb="2">
      <t>ヒンモク</t>
    </rPh>
    <phoneticPr fontId="1"/>
  </si>
  <si>
    <t>※記載欄が足りない場合は「行」を追加して調整してください。</t>
    <rPh sb="16" eb="18">
      <t>ツイカ</t>
    </rPh>
    <rPh sb="20" eb="22">
      <t>チョウセイ</t>
    </rPh>
    <phoneticPr fontId="1"/>
  </si>
  <si>
    <t>　事業の取組内容</t>
    <phoneticPr fontId="1"/>
  </si>
  <si>
    <t>番号</t>
    <rPh sb="0" eb="2">
      <t>バンゴウ</t>
    </rPh>
    <phoneticPr fontId="1"/>
  </si>
  <si>
    <t>費用
対効果</t>
    <rPh sb="0" eb="2">
      <t>ヒヨウ</t>
    </rPh>
    <rPh sb="3" eb="4">
      <t>タイ</t>
    </rPh>
    <rPh sb="4" eb="6">
      <t>コウカ</t>
    </rPh>
    <phoneticPr fontId="1"/>
  </si>
  <si>
    <t>（１）人件費、謝金、賃金及び旅費については、その単価の根拠資料</t>
    <phoneticPr fontId="1"/>
  </si>
  <si>
    <t>（２）事業費の自己負担金の構成員別負担額及び負担割合（％）を記した資料（様式は任意）</t>
    <phoneticPr fontId="1"/>
  </si>
  <si>
    <t>（５）その他必要に応じて資料を添付してください。</t>
    <phoneticPr fontId="1"/>
  </si>
  <si>
    <t xml:space="preserve">
</t>
    <phoneticPr fontId="1" type="Hiragana"/>
  </si>
  <si>
    <r>
      <t>令和3年度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</si>
  <si>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t>事業委託
①委託先
②委託内容</t>
    <rPh sb="0" eb="2">
      <t>ジギョウ</t>
    </rPh>
    <rPh sb="2" eb="4">
      <t>イタク</t>
    </rPh>
    <phoneticPr fontId="1"/>
  </si>
  <si>
    <t>３．申請事業の実施体制</t>
    <rPh sb="2" eb="4">
      <t>シンセイ</t>
    </rPh>
    <rPh sb="4" eb="6">
      <t>ジギョウ</t>
    </rPh>
    <rPh sb="7" eb="9">
      <t>ジッシ</t>
    </rPh>
    <rPh sb="9" eb="11">
      <t>タイセイ</t>
    </rPh>
    <phoneticPr fontId="1"/>
  </si>
  <si>
    <r>
      <rPr>
        <sz val="12"/>
        <rFont val="ＭＳ 明朝"/>
        <family val="1"/>
        <charset val="128"/>
      </rPr>
      <t>代表者氏名</t>
    </r>
    <rPh sb="0" eb="3">
      <t>ダイヒョウシャ</t>
    </rPh>
    <rPh sb="3" eb="5">
      <t>シメイ</t>
    </rPh>
    <phoneticPr fontId="1"/>
  </si>
  <si>
    <t>名　　　　称</t>
    <rPh sb="0" eb="1">
      <t>メイ</t>
    </rPh>
    <rPh sb="5" eb="6">
      <t>ショウ</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</si>
  <si>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</si>
  <si>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　標記について、別添１から別添２のとおり関係書類を添えて提出いたします。</t>
    <rPh sb="1" eb="3">
      <t>ヒョウキ</t>
    </rPh>
    <rPh sb="8" eb="10">
      <t>ベッテン</t>
    </rPh>
    <rPh sb="13" eb="15">
      <t>ベッテン</t>
    </rPh>
    <rPh sb="20" eb="22">
      <t>カンケイ</t>
    </rPh>
    <rPh sb="22" eb="24">
      <t>ショルイ</t>
    </rPh>
    <rPh sb="25" eb="26">
      <t>ソ</t>
    </rPh>
    <rPh sb="28" eb="30">
      <t>テイシュツ</t>
    </rPh>
    <phoneticPr fontId="1"/>
  </si>
  <si>
    <r>
      <rPr>
        <sz val="11"/>
        <rFont val="ＭＳ 明朝"/>
        <family val="1"/>
        <charset val="128"/>
      </rPr>
      <t>（別添１）</t>
    </r>
    <rPh sb="1" eb="3">
      <t>ベッテン</t>
    </rPh>
    <phoneticPr fontId="1"/>
  </si>
  <si>
    <r>
      <rPr>
        <sz val="11"/>
        <rFont val="ＭＳ 明朝"/>
        <family val="1"/>
        <charset val="128"/>
      </rPr>
      <t>（別添２）</t>
    </r>
    <rPh sb="1" eb="3">
      <t>ベッテン</t>
    </rPh>
    <phoneticPr fontId="1"/>
  </si>
  <si>
    <t>単位（円）</t>
    <phoneticPr fontId="1"/>
  </si>
  <si>
    <r>
      <rPr>
        <sz val="14"/>
        <color theme="0"/>
        <rFont val="ＭＳ 明朝"/>
        <family val="1"/>
        <charset val="128"/>
      </rPr>
      <t>目　次　・　チェックリスト</t>
    </r>
    <rPh sb="0" eb="1">
      <t>メ</t>
    </rPh>
    <rPh sb="2" eb="3">
      <t>ツギ</t>
    </rPh>
    <phoneticPr fontId="1"/>
  </si>
  <si>
    <r>
      <rPr>
        <sz val="11"/>
        <color theme="1"/>
        <rFont val="ＭＳ 明朝"/>
        <family val="1"/>
        <charset val="128"/>
      </rPr>
      <t>品目</t>
    </r>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</si>
  <si>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</si>
  <si>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</si>
  <si>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r>
      <rPr>
        <sz val="11"/>
        <color theme="1"/>
        <rFont val="ＭＳ 明朝"/>
        <family val="1"/>
        <charset val="128"/>
      </rPr>
      <t>実施国
・地域</t>
    </r>
    <phoneticPr fontId="1"/>
  </si>
  <si>
    <r>
      <rPr>
        <sz val="11"/>
        <rFont val="ＭＳ 明朝"/>
        <family val="1"/>
        <charset val="128"/>
      </rPr>
      <t>補助金額</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</si>
  <si>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</si>
  <si>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t>８．添付資料</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</si>
  <si>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</si>
  <si>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</si>
  <si>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t>　　　※自社ホームページに公開している場合はダウンロード、コピーなどでも可</t>
    <phoneticPr fontId="1"/>
  </si>
  <si>
    <t>消費税仕入控除額</t>
  </si>
  <si>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</si>
  <si>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</si>
  <si>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</si>
  <si>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</si>
  <si>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</si>
  <si>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</si>
  <si>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その他</t>
    </r>
    <rPh sb="2" eb="3">
      <t>タ</t>
    </rPh>
    <phoneticPr fontId="1"/>
  </si>
  <si>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</si>
  <si>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収支予算</t>
    </r>
    <rPh sb="0" eb="2">
      <t>シュウシ</t>
    </rPh>
    <rPh sb="2" eb="4">
      <t>ヨサン</t>
    </rPh>
    <phoneticPr fontId="1"/>
  </si>
  <si>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</si>
  <si>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①</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</si>
  <si>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</si>
  <si>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②</t>
    </r>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</si>
  <si>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</si>
  <si>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</si>
  <si>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</si>
  <si>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</si>
  <si>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</si>
  <si>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t>補助金額</t>
    <rPh sb="0" eb="3">
      <t>ホジョキン</t>
    </rPh>
    <rPh sb="3" eb="4">
      <t>ガク</t>
    </rPh>
    <phoneticPr fontId="1"/>
  </si>
  <si>
    <t>自己負担額</t>
    <rPh sb="0" eb="2">
      <t>ジコ</t>
    </rPh>
    <rPh sb="2" eb="4">
      <t>フタン</t>
    </rPh>
    <rPh sb="4" eb="5">
      <t>ガク</t>
    </rPh>
    <phoneticPr fontId="1"/>
  </si>
  <si>
    <t>その他</t>
    <rPh sb="2" eb="3">
      <t>タ</t>
    </rPh>
    <phoneticPr fontId="1"/>
  </si>
  <si>
    <t>申請時</t>
    <rPh sb="0" eb="3">
      <t>シンセイジ</t>
    </rPh>
    <phoneticPr fontId="1"/>
  </si>
  <si>
    <t>備　考</t>
    <rPh sb="0" eb="1">
      <t>ビ</t>
    </rPh>
    <rPh sb="2" eb="3">
      <t>コウ</t>
    </rPh>
    <phoneticPr fontId="1"/>
  </si>
  <si>
    <t>事業費
(申請時）</t>
    <rPh sb="0" eb="3">
      <t>ジギョウヒ</t>
    </rPh>
    <rPh sb="5" eb="8">
      <t>シンセイジ</t>
    </rPh>
    <phoneticPr fontId="1"/>
  </si>
  <si>
    <t>単位（円）</t>
  </si>
  <si>
    <r>
      <rPr>
        <sz val="11"/>
        <color theme="1"/>
        <rFont val="ＭＳ 明朝"/>
        <family val="1"/>
        <charset val="128"/>
      </rPr>
      <t>添付資料</t>
    </r>
    <rPh sb="0" eb="2">
      <t>テンプ</t>
    </rPh>
    <rPh sb="2" eb="4">
      <t>シリョウ</t>
    </rPh>
    <phoneticPr fontId="1"/>
  </si>
  <si>
    <t>(1)</t>
    <phoneticPr fontId="1"/>
  </si>
  <si>
    <t>１．補助金の申請額と経費の配分及び負担区分</t>
    <rPh sb="10" eb="12">
      <t>ケイヒ</t>
    </rPh>
    <rPh sb="13" eb="15">
      <t>ハイブン</t>
    </rPh>
    <rPh sb="15" eb="16">
      <t>オヨ</t>
    </rPh>
    <rPh sb="17" eb="19">
      <t>フタン</t>
    </rPh>
    <rPh sb="19" eb="21">
      <t>クブン</t>
    </rPh>
    <phoneticPr fontId="1"/>
  </si>
  <si>
    <t>２．収支予算</t>
    <rPh sb="2" eb="4">
      <t>シュウシ</t>
    </rPh>
    <rPh sb="4" eb="6">
      <t>ヨサン</t>
    </rPh>
    <phoneticPr fontId="1"/>
  </si>
  <si>
    <t>３．補助事業の完了予定年月日</t>
    <rPh sb="9" eb="11">
      <t>ヨテイ</t>
    </rPh>
    <rPh sb="11" eb="14">
      <t>ネンガッピ</t>
    </rPh>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</si>
  <si>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</si>
  <si>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</si>
  <si>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</si>
  <si>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収支予算</t>
    </r>
    <rPh sb="0" eb="2">
      <t>シュウシ</t>
    </rPh>
    <rPh sb="2" eb="4">
      <t>ヨサン</t>
    </rPh>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</si>
  <si>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</si>
  <si>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</si>
  <si>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</si>
  <si>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sz val="11"/>
        <rFont val="ＭＳ 明朝"/>
        <family val="1"/>
        <charset val="128"/>
      </rPr>
      <t>③</t>
    </r>
    <phoneticPr fontId="1"/>
  </si>
  <si>
    <r>
      <rPr>
        <sz val="11"/>
        <rFont val="ＭＳ 明朝"/>
        <family val="1"/>
        <charset val="128"/>
      </rPr>
      <t>④</t>
    </r>
    <phoneticPr fontId="1"/>
  </si>
  <si>
    <r>
      <rPr>
        <sz val="11"/>
        <rFont val="ＭＳ 明朝"/>
        <family val="1"/>
        <charset val="128"/>
      </rPr>
      <t>⑤</t>
    </r>
    <phoneticPr fontId="1"/>
  </si>
  <si>
    <r>
      <rPr>
        <sz val="11"/>
        <color theme="1"/>
        <rFont val="ＭＳ 明朝"/>
        <family val="1"/>
        <charset val="128"/>
      </rPr>
      <t>１．</t>
    </r>
    <phoneticPr fontId="1"/>
  </si>
  <si>
    <r>
      <rPr>
        <sz val="11"/>
        <color theme="1"/>
        <rFont val="ＭＳ 明朝"/>
        <family val="1"/>
        <charset val="128"/>
      </rPr>
      <t>２．</t>
    </r>
    <phoneticPr fontId="1"/>
  </si>
  <si>
    <r>
      <rPr>
        <sz val="11"/>
        <color theme="1"/>
        <rFont val="ＭＳ 明朝"/>
        <family val="1"/>
        <charset val="128"/>
      </rPr>
      <t>３．</t>
    </r>
    <phoneticPr fontId="1"/>
  </si>
  <si>
    <r>
      <rPr>
        <sz val="11"/>
        <rFont val="ＭＳ 明朝"/>
        <family val="1"/>
        <charset val="128"/>
      </rPr>
      <t>４．</t>
    </r>
    <phoneticPr fontId="1"/>
  </si>
  <si>
    <t>(2)</t>
    <phoneticPr fontId="1"/>
  </si>
  <si>
    <t>(1) 収入の部</t>
    <rPh sb="4" eb="6">
      <t>シュウニュウ</t>
    </rPh>
    <rPh sb="7" eb="8">
      <t>ブ</t>
    </rPh>
    <phoneticPr fontId="1"/>
  </si>
  <si>
    <t>(2) 支出の部</t>
    <rPh sb="4" eb="6">
      <t>シシュツ</t>
    </rPh>
    <rPh sb="7" eb="8">
      <t>ブ</t>
    </rPh>
    <phoneticPr fontId="1"/>
  </si>
  <si>
    <t>変更後</t>
    <rPh sb="0" eb="2">
      <t>ヘンコウ</t>
    </rPh>
    <rPh sb="2" eb="3">
      <t>ゴ</t>
    </rPh>
    <phoneticPr fontId="1"/>
  </si>
  <si>
    <r>
      <rPr>
        <sz val="11"/>
        <rFont val="ＭＳ 明朝"/>
        <family val="1"/>
        <charset val="128"/>
      </rPr>
      <t>（別添１）</t>
    </r>
    <phoneticPr fontId="1"/>
  </si>
  <si>
    <r>
      <rPr>
        <sz val="11"/>
        <rFont val="ＭＳ 明朝"/>
        <family val="1"/>
        <charset val="128"/>
      </rPr>
      <t>２．</t>
    </r>
  </si>
  <si>
    <r>
      <rPr>
        <sz val="11"/>
        <rFont val="ＭＳ 明朝"/>
        <family val="1"/>
        <charset val="128"/>
      </rPr>
      <t>３．</t>
    </r>
  </si>
  <si>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</si>
  <si>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</si>
  <si>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</si>
  <si>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　　事業廃止申請</t>
    </r>
    <rPh sb="2" eb="4">
      <t>ジギョウ</t>
    </rPh>
    <rPh sb="4" eb="6">
      <t>ハイシ</t>
    </rPh>
    <rPh sb="6" eb="8">
      <t>シンセイ</t>
    </rPh>
    <phoneticPr fontId="1"/>
  </si>
  <si>
    <r>
      <rPr>
        <sz val="11"/>
        <color theme="1"/>
        <rFont val="ＭＳ 明朝"/>
        <family val="1"/>
        <charset val="128"/>
      </rPr>
      <t>単位（円）</t>
    </r>
    <phoneticPr fontId="1"/>
  </si>
  <si>
    <r>
      <rPr>
        <sz val="11"/>
        <color theme="1"/>
        <rFont val="ＭＳ 明朝"/>
        <family val="1"/>
        <charset val="128"/>
      </rPr>
      <t>実施年月</t>
    </r>
    <phoneticPr fontId="1"/>
  </si>
  <si>
    <t>　</t>
    <phoneticPr fontId="1"/>
  </si>
  <si>
    <t>人件費</t>
    <rPh sb="0" eb="3">
      <t>ジンケンヒ</t>
    </rPh>
    <phoneticPr fontId="1"/>
  </si>
  <si>
    <t>賃金</t>
    <rPh sb="0" eb="2">
      <t>チンギン</t>
    </rPh>
    <phoneticPr fontId="1"/>
  </si>
  <si>
    <t>委託費</t>
    <rPh sb="0" eb="2">
      <t>イタク</t>
    </rPh>
    <rPh sb="2" eb="3">
      <t>ヒ</t>
    </rPh>
    <phoneticPr fontId="1"/>
  </si>
  <si>
    <t>謝金</t>
    <rPh sb="0" eb="2">
      <t>シャキン</t>
    </rPh>
    <phoneticPr fontId="1"/>
  </si>
  <si>
    <t>旅費</t>
    <rPh sb="0" eb="2">
      <t>リョヒ</t>
    </rPh>
    <phoneticPr fontId="1"/>
  </si>
  <si>
    <r>
      <rPr>
        <sz val="12"/>
        <rFont val="ＭＳ 明朝"/>
        <family val="1"/>
        <charset val="128"/>
      </rPr>
      <t>日付を入力してください</t>
    </r>
    <rPh sb="0" eb="2">
      <t>ヒヅケ</t>
    </rPh>
    <rPh sb="3" eb="5">
      <t>ニュウリョク</t>
    </rPh>
    <phoneticPr fontId="1"/>
  </si>
  <si>
    <t>単位（千円）</t>
    <rPh sb="3" eb="4">
      <t>セン</t>
    </rPh>
    <phoneticPr fontId="1"/>
  </si>
  <si>
    <t>選択</t>
  </si>
  <si>
    <t>▼をクリックして選択</t>
  </si>
  <si>
    <t>補助金概算払請求書</t>
    <phoneticPr fontId="1"/>
  </si>
  <si>
    <t>日付を入力してください</t>
    <rPh sb="0" eb="2">
      <t>ヒヅケ</t>
    </rPh>
    <rPh sb="3" eb="5">
      <t>ニュウリョク</t>
    </rPh>
    <phoneticPr fontId="1"/>
  </si>
  <si>
    <t>下記により金〇〇円を概算払によって交付されたく請求します。</t>
    <phoneticPr fontId="1"/>
  </si>
  <si>
    <t>活動</t>
    <rPh sb="0" eb="2">
      <t>カツドウ</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</si>
  <si>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</si>
  <si>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</si>
  <si>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残額
(Ａ)-((Ｂ)+(Ｃ))</t>
    <phoneticPr fontId="1"/>
  </si>
  <si>
    <t>金　額</t>
    <rPh sb="0" eb="1">
      <t>キン</t>
    </rPh>
    <rPh sb="2" eb="3">
      <t>ガク</t>
    </rPh>
    <phoneticPr fontId="1"/>
  </si>
  <si>
    <t>事業完了予定年月日</t>
    <phoneticPr fontId="1"/>
  </si>
  <si>
    <t>補助事業等により取得した財産等の確認を必要とする場合は、明細書を添付してください。</t>
    <phoneticPr fontId="1"/>
  </si>
  <si>
    <t>補助事業等の実態に応じて必要な事項を追加することができます。</t>
    <phoneticPr fontId="1"/>
  </si>
  <si>
    <t>遂行状況報告書</t>
    <phoneticPr fontId="1"/>
  </si>
  <si>
    <t>補助金</t>
    <rPh sb="0" eb="3">
      <t>ホジョキン</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</si>
  <si>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</si>
  <si>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</si>
  <si>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</si>
  <si>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</si>
  <si>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</si>
  <si>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</si>
  <si>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</si>
  <si>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</si>
  <si>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</si>
  <si>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</si>
  <si>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</si>
  <si>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</si>
  <si>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</si>
  <si>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</si>
  <si>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</si>
  <si>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</si>
  <si>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</si>
  <si>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</si>
  <si>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</si>
  <si>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</si>
  <si>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37" type="Hiragana" alignment="center"/>
  </si>
  <si>
    <t>（６）設立年月日</t>
    <rPh sb="3" eb="5">
      <t>セツリツ</t>
    </rPh>
    <rPh sb="5" eb="8">
      <t>ネンガッピ</t>
    </rPh>
    <phoneticPr fontId="1"/>
  </si>
  <si>
    <t>（７）過去の類似・関連事業の実績、実施内容等</t>
    <phoneticPr fontId="1"/>
  </si>
  <si>
    <t>（９）重複申請の有無</t>
    <phoneticPr fontId="1"/>
  </si>
  <si>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</si>
  <si>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</si>
  <si>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</si>
  <si>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</si>
  <si>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</si>
  <si>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※実施する取組を選択し（全部でも可）該当のセルに具体的に記載してください。</t>
    <phoneticPr fontId="1"/>
  </si>
  <si>
    <t/>
  </si>
  <si>
    <t>入力してください</t>
    <rPh sb="0" eb="2">
      <t>ニュウリョク</t>
    </rPh>
    <phoneticPr fontId="1"/>
  </si>
  <si>
    <t>←▼から選択してください。</t>
    <rPh sb="4" eb="6">
      <t>せんたく</t>
    </rPh>
    <phoneticPr fontId="1" type="Hiragana"/>
  </si>
  <si>
    <t>区　　分</t>
    <rPh sb="0" eb="1">
      <t>ク</t>
    </rPh>
    <rPh sb="3" eb="4">
      <t>ブン</t>
    </rPh>
    <phoneticPr fontId="1"/>
  </si>
  <si>
    <t>本年度予算額</t>
    <phoneticPr fontId="1"/>
  </si>
  <si>
    <t>前年度予算額</t>
    <rPh sb="0" eb="3">
      <t>ゼンネンド</t>
    </rPh>
    <rPh sb="3" eb="6">
      <t>ヨサンガク</t>
    </rPh>
    <phoneticPr fontId="1"/>
  </si>
  <si>
    <t>比　　較</t>
    <rPh sb="0" eb="1">
      <t>ヒ</t>
    </rPh>
    <rPh sb="3" eb="4">
      <t>カク</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</si>
  <si>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</si>
  <si>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</si>
  <si>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</si>
  <si>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合計</t>
    <rPh sb="0" eb="2">
      <t>ゴウケイ</t>
    </rPh>
    <phoneticPr fontId="1"/>
  </si>
  <si>
    <t>令和２年度
実績</t>
    <rPh sb="0" eb="2">
      <t>レイワ</t>
    </rPh>
    <rPh sb="3" eb="4">
      <t>ネン</t>
    </rPh>
    <rPh sb="4" eb="5">
      <t>ド</t>
    </rPh>
    <rPh sb="6" eb="8">
      <t>ジッセキ</t>
    </rPh>
    <phoneticPr fontId="1"/>
  </si>
  <si>
    <t>令和３年度
成果目標</t>
    <rPh sb="0" eb="2">
      <t>レイワ</t>
    </rPh>
    <rPh sb="3" eb="5">
      <t>ネンド</t>
    </rPh>
    <rPh sb="6" eb="8">
      <t>セイカ</t>
    </rPh>
    <rPh sb="8" eb="10">
      <t>モクヒョウ</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</si>
  <si>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</si>
  <si>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</si>
  <si>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t>実施国
・地域</t>
    <rPh sb="0" eb="2">
      <t>ジッシ</t>
    </rPh>
    <rPh sb="2" eb="3">
      <t>コク</t>
    </rPh>
    <rPh sb="5" eb="7">
      <t>チイキ</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</si>
  <si>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</si>
  <si>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単位（円）</t>
    <rPh sb="0" eb="2">
      <t>タンイ</t>
    </rPh>
    <rPh sb="3" eb="4">
      <t>エン</t>
    </rPh>
    <phoneticPr fontId="1"/>
  </si>
  <si>
    <t>活　動</t>
    <rPh sb="0" eb="1">
      <t>カツ</t>
    </rPh>
    <rPh sb="2" eb="3">
      <t>ドウ</t>
    </rPh>
    <phoneticPr fontId="1"/>
  </si>
  <si>
    <t>負　担　区　分</t>
    <phoneticPr fontId="1"/>
  </si>
  <si>
    <t>事業費
（補助事業に要する経費）
(A)＋(B)＋(C)</t>
    <rPh sb="0" eb="3">
      <t>ジギョウヒ</t>
    </rPh>
    <rPh sb="5" eb="7">
      <t>ホジョ</t>
    </rPh>
    <rPh sb="7" eb="9">
      <t>ジギョウ</t>
    </rPh>
    <rPh sb="10" eb="11">
      <t>ヨウ</t>
    </rPh>
    <rPh sb="13" eb="15">
      <t>ケイヒ</t>
    </rPh>
    <phoneticPr fontId="1"/>
  </si>
  <si>
    <t>備考</t>
    <rPh sb="0" eb="2">
      <t>ビコウ</t>
    </rPh>
    <phoneticPr fontId="1"/>
  </si>
  <si>
    <t>自己負担額
（B)</t>
    <rPh sb="0" eb="5">
      <t>ジコフタンガク</t>
    </rPh>
    <phoneticPr fontId="1"/>
  </si>
  <si>
    <t>その他
（C）</t>
    <rPh sb="2" eb="3">
      <t>タ</t>
    </rPh>
    <phoneticPr fontId="1"/>
  </si>
  <si>
    <t>合　　計</t>
    <rPh sb="0" eb="1">
      <t>ゴウ</t>
    </rPh>
    <rPh sb="3" eb="4">
      <t>ケイ</t>
    </rPh>
    <phoneticPr fontId="1"/>
  </si>
  <si>
    <t>増加</t>
    <rPh sb="0" eb="2">
      <t>ゾウカ</t>
    </rPh>
    <phoneticPr fontId="1"/>
  </si>
  <si>
    <t>減少</t>
    <rPh sb="0" eb="2">
      <t>ゲンショウ</t>
    </rPh>
    <phoneticPr fontId="1"/>
  </si>
  <si>
    <t>４． 添付書類</t>
    <phoneticPr fontId="1"/>
  </si>
  <si>
    <r>
      <rPr>
        <b/>
        <sz val="11"/>
        <color theme="1"/>
        <rFont val="ＭＳ 明朝"/>
        <family val="1"/>
        <charset val="128"/>
      </rPr>
      <t>申請額</t>
    </r>
    <r>
      <rPr>
        <sz val="11"/>
        <color theme="1"/>
        <rFont val="ＭＳ 明朝"/>
        <family val="1"/>
        <charset val="128"/>
      </rPr>
      <t xml:space="preserve">
(補助金)
（A）</t>
    </r>
    <rPh sb="0" eb="3">
      <t>シンセイガク</t>
    </rPh>
    <phoneticPr fontId="1"/>
  </si>
  <si>
    <t>（４）事業実施者の定款（コピーで可）、事業経歴（沿革）、直近3か年の決算（事業）報告資料</t>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</si>
  <si>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（対象者のみ提出）</t>
    <phoneticPr fontId="1"/>
  </si>
  <si>
    <t>区分/積算経費</t>
    <rPh sb="0" eb="2">
      <t>クブン</t>
    </rPh>
    <rPh sb="3" eb="5">
      <t>セキサン</t>
    </rPh>
    <rPh sb="5" eb="7">
      <t>ケイヒ</t>
    </rPh>
    <phoneticPr fontId="1"/>
  </si>
  <si>
    <t>負担区分</t>
    <rPh sb="0" eb="2">
      <t>フタン</t>
    </rPh>
    <rPh sb="2" eb="4">
      <t>クブン</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</si>
  <si>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</si>
  <si>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</si>
  <si>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</si>
  <si>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r>
      <t xml:space="preserve">事業費
</t>
    </r>
    <r>
      <rPr>
        <sz val="10"/>
        <color theme="1"/>
        <rFont val="ＭＳ 明朝"/>
        <family val="1"/>
        <charset val="128"/>
      </rPr>
      <t>（A）+（B）+（C）</t>
    </r>
    <rPh sb="0" eb="3">
      <t>ジギョウヒ</t>
    </rPh>
    <phoneticPr fontId="1"/>
  </si>
  <si>
    <t>成果目標
（定量）</t>
    <rPh sb="6" eb="8">
      <t>テイリョウ</t>
    </rPh>
    <phoneticPr fontId="1"/>
  </si>
  <si>
    <t>令和３年度成果目標</t>
    <phoneticPr fontId="1"/>
  </si>
  <si>
    <t>定量目標</t>
    <rPh sb="0" eb="2">
      <t>テイリョウ</t>
    </rPh>
    <rPh sb="2" eb="4">
      <t>モクヒョウ</t>
    </rPh>
    <phoneticPr fontId="1"/>
  </si>
  <si>
    <t>定性目標</t>
    <rPh sb="0" eb="2">
      <t>テイセイ</t>
    </rPh>
    <rPh sb="2" eb="4">
      <t>モクヒョウ</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</si>
  <si>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</si>
  <si>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</si>
  <si>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r>
      <rPr>
        <sz val="12"/>
        <rFont val="ＭＳ 明朝"/>
        <family val="1"/>
        <charset val="128"/>
      </rPr>
      <t>名　　　　称</t>
    </r>
    <rPh sb="0" eb="1">
      <t>メイ</t>
    </rPh>
    <rPh sb="5" eb="6">
      <t>ショウ</t>
    </rPh>
    <phoneticPr fontId="1"/>
  </si>
  <si>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</si>
  <si>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</si>
  <si>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※様式①、②、⑤、⑥、⑦にはもくじがあり、</t>
    <rPh sb="1" eb="3">
      <t>ヨウシキ</t>
    </rPh>
    <phoneticPr fontId="1"/>
  </si>
  <si>
    <t>　目次シート下部からこの図に戻ることができます</t>
    <rPh sb="12" eb="13">
      <t>ズ</t>
    </rPh>
    <rPh sb="14" eb="15">
      <t>モド</t>
    </rPh>
    <phoneticPr fontId="1"/>
  </si>
  <si>
    <t>令和３年度
成果実績</t>
    <rPh sb="0" eb="2">
      <t>レイワ</t>
    </rPh>
    <rPh sb="3" eb="5">
      <t>ネンド</t>
    </rPh>
    <rPh sb="6" eb="8">
      <t>セイカ</t>
    </rPh>
    <rPh sb="8" eb="10">
      <t>ジッセキ</t>
    </rPh>
    <phoneticPr fontId="1"/>
  </si>
  <si>
    <t>実施
状況</t>
    <rPh sb="0" eb="2">
      <t>ジッシ</t>
    </rPh>
    <rPh sb="3" eb="5">
      <t>ジョウキョウ</t>
    </rPh>
    <phoneticPr fontId="1"/>
  </si>
  <si>
    <t>上期
実施済</t>
    <rPh sb="0" eb="2">
      <t>カミキ</t>
    </rPh>
    <rPh sb="3" eb="5">
      <t>ジッシ</t>
    </rPh>
    <rPh sb="5" eb="6">
      <t>ズ</t>
    </rPh>
    <phoneticPr fontId="1"/>
  </si>
  <si>
    <t>令和３年度成果実績</t>
    <rPh sb="7" eb="9">
      <t>ジッセキ</t>
    </rPh>
    <phoneticPr fontId="1"/>
  </si>
  <si>
    <t>R3補助金</t>
    <rPh sb="2" eb="5">
      <t>ホジョキン</t>
    </rPh>
    <phoneticPr fontId="1"/>
  </si>
  <si>
    <t>R２補助金</t>
    <rPh sb="2" eb="5">
      <t>ホジョキン</t>
    </rPh>
    <phoneticPr fontId="1"/>
  </si>
  <si>
    <t>１．補助金の交付予定額と事業費の負担区分</t>
    <rPh sb="6" eb="8">
      <t>コウフ</t>
    </rPh>
    <rPh sb="8" eb="10">
      <t>ヨテイ</t>
    </rPh>
    <rPh sb="12" eb="15">
      <t>ジギョウヒ</t>
    </rPh>
    <rPh sb="16" eb="18">
      <t>フタン</t>
    </rPh>
    <rPh sb="18" eb="20">
      <t>クブン</t>
    </rPh>
    <phoneticPr fontId="1"/>
  </si>
  <si>
    <t>事業費
(A)＋(B)＋(C)</t>
    <rPh sb="0" eb="3">
      <t>ジギョウヒ</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</si>
  <si>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</si>
  <si>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</si>
  <si>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</si>
  <si>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</si>
  <si>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変更承認額
（A)</t>
    <rPh sb="0" eb="2">
      <t>ヘンコウ</t>
    </rPh>
    <rPh sb="2" eb="4">
      <t>ショウニン</t>
    </rPh>
    <rPh sb="4" eb="5">
      <t>ガク</t>
    </rPh>
    <phoneticPr fontId="1"/>
  </si>
  <si>
    <t>２．上期実施事業の採択額と経費内訳</t>
    <rPh sb="2" eb="4">
      <t>カミキ</t>
    </rPh>
    <rPh sb="4" eb="6">
      <t>ジッシ</t>
    </rPh>
    <rPh sb="6" eb="8">
      <t>ジギョウ</t>
    </rPh>
    <rPh sb="9" eb="11">
      <t>サイタク</t>
    </rPh>
    <rPh sb="11" eb="12">
      <t>ガク</t>
    </rPh>
    <rPh sb="13" eb="15">
      <t>ケイヒ</t>
    </rPh>
    <rPh sb="15" eb="17">
      <t>ウチワケ</t>
    </rPh>
    <phoneticPr fontId="1"/>
  </si>
  <si>
    <t>事業費
(採択額
及び申請時）</t>
    <rPh sb="0" eb="3">
      <t>ジギョウヒ</t>
    </rPh>
    <rPh sb="5" eb="7">
      <t>サイタク</t>
    </rPh>
    <rPh sb="7" eb="8">
      <t>ガク</t>
    </rPh>
    <rPh sb="9" eb="10">
      <t>オヨ</t>
    </rPh>
    <rPh sb="11" eb="14">
      <t>シンセイジ</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</si>
  <si>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</si>
  <si>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</si>
  <si>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積算額
(A)</t>
    <rPh sb="0" eb="2">
      <t>セキサン</t>
    </rPh>
    <rPh sb="2" eb="3">
      <t>ガク</t>
    </rPh>
    <phoneticPr fontId="1"/>
  </si>
  <si>
    <t>申請時</t>
    <rPh sb="0" eb="2">
      <t>シンセイ</t>
    </rPh>
    <rPh sb="2" eb="3">
      <t>ジ</t>
    </rPh>
    <phoneticPr fontId="1"/>
  </si>
  <si>
    <t>積算額
(B)</t>
    <rPh sb="0" eb="2">
      <t>セキサン</t>
    </rPh>
    <rPh sb="2" eb="3">
      <t>ガク</t>
    </rPh>
    <phoneticPr fontId="1"/>
  </si>
  <si>
    <t>積算額
(C)</t>
    <rPh sb="0" eb="2">
      <t>セキサン</t>
    </rPh>
    <rPh sb="2" eb="3">
      <t>ガク</t>
    </rPh>
    <phoneticPr fontId="1"/>
  </si>
  <si>
    <t>３．下期実施予定事業の有無</t>
    <rPh sb="2" eb="4">
      <t>シモキ</t>
    </rPh>
    <rPh sb="4" eb="6">
      <t>ジッシ</t>
    </rPh>
    <rPh sb="6" eb="8">
      <t>ヨテイ</t>
    </rPh>
    <rPh sb="8" eb="10">
      <t>ジギョウ</t>
    </rPh>
    <rPh sb="11" eb="12">
      <t>アリ</t>
    </rPh>
    <rPh sb="12" eb="13">
      <t>ム</t>
    </rPh>
    <phoneticPr fontId="1"/>
  </si>
  <si>
    <t>（クリックしてチェックを入れてください）</t>
    <rPh sb="12" eb="13">
      <t>イ</t>
    </rPh>
    <phoneticPr fontId="1"/>
  </si>
  <si>
    <t>変更後
（B)</t>
    <rPh sb="0" eb="2">
      <t>ヘンコウ</t>
    </rPh>
    <rPh sb="2" eb="3">
      <t>ゴ</t>
    </rPh>
    <phoneticPr fontId="1"/>
  </si>
  <si>
    <t>変更後
（C)</t>
    <rPh sb="0" eb="2">
      <t>ヘンコウ</t>
    </rPh>
    <rPh sb="2" eb="3">
      <t>ゴ</t>
    </rPh>
    <phoneticPr fontId="1"/>
  </si>
  <si>
    <t>補助</t>
    <rPh sb="0" eb="2">
      <t>ホジョ</t>
    </rPh>
    <phoneticPr fontId="1"/>
  </si>
  <si>
    <t>自己</t>
    <rPh sb="0" eb="2">
      <t>ジコ</t>
    </rPh>
    <phoneticPr fontId="1"/>
  </si>
  <si>
    <t>採択時</t>
    <rPh sb="0" eb="2">
      <t>サイタク</t>
    </rPh>
    <rPh sb="2" eb="3">
      <t>ジ</t>
    </rPh>
    <phoneticPr fontId="1"/>
  </si>
  <si>
    <t>補助金</t>
    <rPh sb="0" eb="3">
      <t>ホジョキン</t>
    </rPh>
    <phoneticPr fontId="1"/>
  </si>
  <si>
    <t>自己負担</t>
    <rPh sb="0" eb="2">
      <t>ジコ</t>
    </rPh>
    <rPh sb="2" eb="4">
      <t>フタン</t>
    </rPh>
    <phoneticPr fontId="1"/>
  </si>
  <si>
    <t>その他</t>
    <rPh sb="2" eb="3">
      <t>タ</t>
    </rPh>
    <phoneticPr fontId="1"/>
  </si>
  <si>
    <t>補助金交付＜変更＞申請書</t>
    <rPh sb="6" eb="8">
      <t>ヘンコウ</t>
    </rPh>
    <phoneticPr fontId="1"/>
  </si>
  <si>
    <t>変更後
（A）</t>
    <rPh sb="0" eb="2">
      <t>ヘンコウ</t>
    </rPh>
    <rPh sb="2" eb="3">
      <t>ゴ</t>
    </rPh>
    <phoneticPr fontId="1"/>
  </si>
  <si>
    <t>補助金
(A）</t>
    <rPh sb="0" eb="3">
      <t>ホジョキン</t>
    </rPh>
    <phoneticPr fontId="1"/>
  </si>
  <si>
    <r>
      <t>事業費
(</t>
    </r>
    <r>
      <rPr>
        <sz val="10"/>
        <color theme="1"/>
        <rFont val="ＭＳ 明朝"/>
        <family val="1"/>
        <charset val="128"/>
      </rPr>
      <t>A)+(B)+(C)</t>
    </r>
    <rPh sb="0" eb="3">
      <t>ジギョウヒ</t>
    </rPh>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</si>
  <si>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</si>
  <si>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r>
      <rPr>
        <u/>
        <sz val="11"/>
        <color theme="10"/>
        <rFont val="ＭＳ 明朝"/>
        <family val="1"/>
        <charset val="128"/>
      </rPr>
      <t>１．</t>
    </r>
    <phoneticPr fontId="1"/>
  </si>
  <si>
    <r>
      <rPr>
        <u/>
        <sz val="11"/>
        <color theme="10"/>
        <rFont val="ＭＳ 明朝"/>
        <family val="1"/>
        <charset val="128"/>
      </rPr>
      <t>２．</t>
    </r>
    <phoneticPr fontId="1"/>
  </si>
  <si>
    <r>
      <rPr>
        <u/>
        <sz val="11"/>
        <color theme="10"/>
        <rFont val="ＭＳ 明朝"/>
        <family val="1"/>
        <charset val="128"/>
      </rPr>
      <t>３．</t>
    </r>
    <phoneticPr fontId="1"/>
  </si>
  <si>
    <r>
      <rPr>
        <u/>
        <sz val="11"/>
        <color theme="10"/>
        <rFont val="ＭＳ 明朝"/>
        <family val="1"/>
        <charset val="128"/>
      </rPr>
      <t>（別添２）</t>
    </r>
    <phoneticPr fontId="1"/>
  </si>
  <si>
    <r>
      <rPr>
        <u/>
        <sz val="11"/>
        <color theme="10"/>
        <rFont val="ＭＳ 明朝"/>
        <family val="1"/>
        <charset val="128"/>
      </rPr>
      <t>★目的別使用申請様式チャート図に戻る</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</si>
  <si>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</si>
  <si>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</si>
  <si>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</si>
  <si>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</si>
  <si>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</si>
  <si>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r>
      <rPr>
        <u/>
        <sz val="11"/>
        <color theme="10"/>
        <rFont val="ＭＳ 明朝"/>
        <family val="1"/>
        <charset val="128"/>
      </rPr>
      <t>５．</t>
    </r>
    <phoneticPr fontId="1"/>
  </si>
  <si>
    <r>
      <rPr>
        <u/>
        <sz val="11"/>
        <color theme="10"/>
        <rFont val="ＭＳ 明朝"/>
        <family val="1"/>
        <charset val="128"/>
      </rPr>
      <t>６．</t>
    </r>
    <phoneticPr fontId="1"/>
  </si>
  <si>
    <r>
      <rPr>
        <u/>
        <sz val="11"/>
        <color theme="10"/>
        <rFont val="ＭＳ 明朝"/>
        <family val="1"/>
        <charset val="128"/>
      </rPr>
      <t>７．</t>
    </r>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</si>
  <si>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</si>
  <si>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</si>
  <si>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</si>
  <si>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</si>
  <si>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</si>
  <si>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t>変更/
中止</t>
    <rPh sb="0" eb="2">
      <t>ヘンコウ</t>
    </rPh>
    <rPh sb="4" eb="6">
      <t>チュウシ</t>
    </rPh>
    <phoneticPr fontId="1"/>
  </si>
  <si>
    <t>　事業の取組内容</t>
    <rPh sb="1" eb="3">
      <t>ジギョウ</t>
    </rPh>
    <rPh sb="4" eb="6">
      <t>トリクミ</t>
    </rPh>
    <rPh sb="6" eb="8">
      <t>ナイヨウ</t>
    </rPh>
    <phoneticPr fontId="1"/>
  </si>
  <si>
    <t>令和３年度</t>
    <phoneticPr fontId="1"/>
  </si>
  <si>
    <t>費用対
効果</t>
    <rPh sb="0" eb="2">
      <t>ヒヨウ</t>
    </rPh>
    <rPh sb="2" eb="3">
      <t>タイ</t>
    </rPh>
    <rPh sb="4" eb="6">
      <t>コウカ</t>
    </rPh>
    <phoneticPr fontId="1"/>
  </si>
  <si>
    <t>実施国
・地域</t>
    <phoneticPr fontId="1"/>
  </si>
  <si>
    <t>品目</t>
    <phoneticPr fontId="1"/>
  </si>
  <si>
    <t>実施年月</t>
    <phoneticPr fontId="1"/>
  </si>
  <si>
    <t>補助金額</t>
    <phoneticPr fontId="1"/>
  </si>
  <si>
    <r>
      <rPr>
        <sz val="11"/>
        <color theme="1"/>
        <rFont val="ＭＳ 明朝"/>
        <family val="1"/>
        <charset val="128"/>
      </rPr>
      <t>下期実施予定事業の有無</t>
    </r>
    <rPh sb="0" eb="2">
      <t>シモキ</t>
    </rPh>
    <rPh sb="2" eb="4">
      <t>ジッシ</t>
    </rPh>
    <rPh sb="4" eb="6">
      <t>ヨテイ</t>
    </rPh>
    <rPh sb="6" eb="8">
      <t>ジギョウ</t>
    </rPh>
    <rPh sb="9" eb="11">
      <t>ウム</t>
    </rPh>
    <phoneticPr fontId="1"/>
  </si>
  <si>
    <r>
      <rPr>
        <u/>
        <sz val="11"/>
        <color theme="10"/>
        <rFont val="ＭＳ 明朝"/>
        <family val="1"/>
        <charset val="128"/>
      </rPr>
      <t>様式第２号</t>
    </r>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</si>
  <si>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</si>
  <si>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</si>
  <si>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</si>
  <si>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（別添２）</t>
    </r>
    <rPh sb="1" eb="3">
      <t>ベッテン</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</si>
  <si>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</si>
  <si>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u/>
        <sz val="11"/>
        <color theme="10"/>
        <rFont val="ＭＳ 明朝"/>
        <family val="1"/>
        <charset val="128"/>
      </rPr>
      <t>★目的別使用申請様式チャート図に戻る</t>
    </r>
    <rPh sb="16" eb="17">
      <t>モド</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</si>
  <si>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</si>
  <si>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</si>
  <si>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</si>
  <si>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承認
変更</t>
    <rPh sb="0" eb="2">
      <t>ショウニン</t>
    </rPh>
    <rPh sb="3" eb="5">
      <t>ヘンコウ</t>
    </rPh>
    <phoneticPr fontId="1"/>
  </si>
  <si>
    <t>実施時期</t>
    <rPh sb="0" eb="2">
      <t>ジッシ</t>
    </rPh>
    <rPh sb="2" eb="4">
      <t>ジキ</t>
    </rPh>
    <phoneticPr fontId="1"/>
  </si>
  <si>
    <t>具体的な内容</t>
    <rPh sb="0" eb="3">
      <t>グタイテキ</t>
    </rPh>
    <rPh sb="4" eb="6">
      <t>ナイヨウ</t>
    </rPh>
    <phoneticPr fontId="1"/>
  </si>
  <si>
    <t>交付予定額
（A)</t>
    <rPh sb="0" eb="2">
      <t>コウフ</t>
    </rPh>
    <rPh sb="2" eb="4">
      <t>ヨテイ</t>
    </rPh>
    <rPh sb="4" eb="5">
      <t>ガク</t>
    </rPh>
    <phoneticPr fontId="1"/>
  </si>
  <si>
    <t>２．補助事業の交付予定額と経費内訳</t>
    <phoneticPr fontId="1"/>
  </si>
  <si>
    <t>１．補補助金の交付予定額と事業費の負担区分</t>
    <rPh sb="3" eb="6">
      <t>ホジョキン</t>
    </rPh>
    <rPh sb="7" eb="9">
      <t>コウフ</t>
    </rPh>
    <rPh sb="9" eb="11">
      <t>ヨテイ</t>
    </rPh>
    <rPh sb="11" eb="12">
      <t>ガク</t>
    </rPh>
    <rPh sb="13" eb="16">
      <t>ジギョウヒ</t>
    </rPh>
    <rPh sb="17" eb="19">
      <t>フタン</t>
    </rPh>
    <rPh sb="19" eb="21">
      <t>クブン</t>
    </rPh>
    <phoneticPr fontId="1"/>
  </si>
  <si>
    <t>３．補助事業の完了年月日</t>
    <rPh sb="9" eb="12">
      <t>ネンガッピ</t>
    </rPh>
    <phoneticPr fontId="1"/>
  </si>
  <si>
    <t>交付予定額</t>
    <rPh sb="0" eb="2">
      <t>コウフ</t>
    </rPh>
    <rPh sb="2" eb="4">
      <t>ヨテイ</t>
    </rPh>
    <rPh sb="4" eb="5">
      <t>ガク</t>
    </rPh>
    <phoneticPr fontId="1"/>
  </si>
  <si>
    <t>申請額</t>
    <rPh sb="0" eb="2">
      <t>シンセイ</t>
    </rPh>
    <rPh sb="2" eb="3">
      <t>ガク</t>
    </rPh>
    <phoneticPr fontId="1"/>
  </si>
  <si>
    <t>事業費
(交付予定額
及び申請時）</t>
    <rPh sb="0" eb="3">
      <t>ジギョウヒ</t>
    </rPh>
    <rPh sb="5" eb="7">
      <t>コウフ</t>
    </rPh>
    <rPh sb="7" eb="9">
      <t>ヨテイ</t>
    </rPh>
    <rPh sb="9" eb="10">
      <t>ガク</t>
    </rPh>
    <rPh sb="11" eb="12">
      <t>オヨ</t>
    </rPh>
    <rPh sb="13" eb="16">
      <t>シンセイジ</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</si>
  <si>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</si>
  <si>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</si>
  <si>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</si>
  <si>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t>取組</t>
    <rPh sb="0" eb="2">
      <t>トリクミ</t>
    </rPh>
    <phoneticPr fontId="1"/>
  </si>
  <si>
    <t>活動</t>
    <rPh sb="0" eb="2">
      <t>カツドウ</t>
    </rPh>
    <phoneticPr fontId="1"/>
  </si>
  <si>
    <t>取組</t>
    <rPh sb="0" eb="2">
      <t>トリクミ</t>
    </rPh>
    <phoneticPr fontId="1"/>
  </si>
  <si>
    <t>事業の取組内容</t>
    <phoneticPr fontId="1"/>
  </si>
  <si>
    <t>令和3年</t>
    <rPh sb="0" eb="2">
      <t>レイワ</t>
    </rPh>
    <rPh sb="3" eb="4">
      <t>ネン</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</si>
  <si>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</si>
  <si>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</si>
  <si>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</si>
  <si>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</si>
  <si>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</si>
  <si>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</si>
  <si>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</si>
  <si>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</si>
  <si>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</si>
  <si>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</si>
  <si>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</si>
  <si>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</si>
  <si>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</si>
  <si>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t>令和３年度
成果目標</t>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</si>
  <si>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</si>
  <si>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</si>
  <si>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t>所 在 地</t>
    <rPh sb="0" eb="1">
      <t>トコロ</t>
    </rPh>
    <rPh sb="2" eb="3">
      <t>ザイ</t>
    </rPh>
    <rPh sb="4" eb="5">
      <t>ジ</t>
    </rPh>
    <phoneticPr fontId="1"/>
  </si>
  <si>
    <t>収益報告書</t>
    <rPh sb="0" eb="2">
      <t>シュウエキ</t>
    </rPh>
    <rPh sb="2" eb="5">
      <t>ホウコクショ</t>
    </rPh>
    <phoneticPr fontId="1"/>
  </si>
  <si>
    <t>※該当する場合に報告書を作成し、添付してください。</t>
    <rPh sb="1" eb="3">
      <t>ガイトウ</t>
    </rPh>
    <rPh sb="5" eb="7">
      <t>バアイ</t>
    </rPh>
    <rPh sb="8" eb="11">
      <t>ホウコクショ</t>
    </rPh>
    <rPh sb="12" eb="14">
      <t>サクセイ</t>
    </rPh>
    <rPh sb="16" eb="18">
      <t>テンプ</t>
    </rPh>
    <phoneticPr fontId="1"/>
  </si>
  <si>
    <r>
      <rPr>
        <sz val="12"/>
        <color theme="1"/>
        <rFont val="ＭＳ 明朝"/>
        <family val="1"/>
        <charset val="128"/>
      </rPr>
      <t>①補助対象経費</t>
    </r>
  </si>
  <si>
    <r>
      <rPr>
        <sz val="12"/>
        <color theme="1"/>
        <rFont val="ＭＳ 明朝"/>
        <family val="1"/>
        <charset val="128"/>
      </rPr>
      <t>②補助事業の実施により発生した収入</t>
    </r>
  </si>
  <si>
    <r>
      <rPr>
        <sz val="12"/>
        <color theme="1"/>
        <rFont val="ＭＳ 明朝"/>
        <family val="1"/>
        <charset val="128"/>
      </rPr>
      <t>③当該収入を得るに要した費用（補助事業に要した経費を除く。）</t>
    </r>
  </si>
  <si>
    <r>
      <rPr>
        <sz val="12"/>
        <color theme="1"/>
        <rFont val="ＭＳ 明朝"/>
        <family val="1"/>
        <charset val="128"/>
      </rPr>
      <t>④補助事業に要した経費のうち補助対象外経費</t>
    </r>
  </si>
  <si>
    <r>
      <rPr>
        <sz val="12"/>
        <color theme="1"/>
        <rFont val="ＭＳ 明朝"/>
        <family val="1"/>
        <charset val="128"/>
      </rPr>
      <t>⑤補助率</t>
    </r>
  </si>
  <si>
    <r>
      <rPr>
        <sz val="12"/>
        <color theme="1"/>
        <rFont val="ＭＳ 明朝"/>
        <family val="1"/>
        <charset val="128"/>
      </rPr>
      <t>⑥国庫補助金【</t>
    </r>
    <r>
      <rPr>
        <sz val="12"/>
        <color theme="1"/>
        <rFont val="Century"/>
        <family val="1"/>
      </rPr>
      <t>(</t>
    </r>
    <r>
      <rPr>
        <sz val="12"/>
        <color theme="1"/>
        <rFont val="ＭＳ 明朝"/>
        <family val="1"/>
        <charset val="128"/>
      </rPr>
      <t>①－（②－③）－④）</t>
    </r>
    <r>
      <rPr>
        <sz val="12"/>
        <color theme="1"/>
        <rFont val="Century"/>
        <family val="1"/>
      </rPr>
      <t>×</t>
    </r>
    <r>
      <rPr>
        <sz val="12"/>
        <color theme="1"/>
        <rFont val="ＭＳ 明朝"/>
        <family val="1"/>
        <charset val="128"/>
      </rPr>
      <t>⑤】</t>
    </r>
  </si>
  <si>
    <r>
      <rPr>
        <u/>
        <sz val="11"/>
        <color theme="10"/>
        <rFont val="ＭＳ 明朝"/>
        <family val="1"/>
        <charset val="128"/>
      </rPr>
      <t>別紙２</t>
    </r>
    <rPh sb="0" eb="2">
      <t>ベッシ</t>
    </rPh>
    <phoneticPr fontId="1"/>
  </si>
  <si>
    <r>
      <rPr>
        <u/>
        <sz val="11"/>
        <color theme="10"/>
        <rFont val="ＭＳ 明朝"/>
        <family val="1"/>
        <charset val="128"/>
      </rPr>
      <t>収益報告書</t>
    </r>
    <rPh sb="0" eb="2">
      <t>シュウエキ</t>
    </rPh>
    <rPh sb="2" eb="5">
      <t>ホウコクショ</t>
    </rPh>
    <phoneticPr fontId="1"/>
  </si>
  <si>
    <r>
      <rPr>
        <sz val="11"/>
        <rFont val="ＭＳ 明朝"/>
        <family val="1"/>
        <charset val="128"/>
      </rPr>
      <t>（報告事項が無い場合には作成不要です）</t>
    </r>
    <rPh sb="1" eb="3">
      <t>ホウコク</t>
    </rPh>
    <rPh sb="3" eb="5">
      <t>ジコウ</t>
    </rPh>
    <rPh sb="6" eb="7">
      <t>ナ</t>
    </rPh>
    <rPh sb="8" eb="10">
      <t>バアイ</t>
    </rPh>
    <rPh sb="12" eb="14">
      <t>サクセイ</t>
    </rPh>
    <rPh sb="14" eb="16">
      <t>フヨウ</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</si>
  <si>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</si>
  <si>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記</t>
    <rPh sb="0" eb="1">
      <t>キ</t>
    </rPh>
    <phoneticPr fontId="1"/>
  </si>
  <si>
    <t>出来高
(%)</t>
    <rPh sb="0" eb="3">
      <t>デキダカ</t>
    </rPh>
    <phoneticPr fontId="1"/>
  </si>
  <si>
    <t>計</t>
    <rPh sb="0" eb="1">
      <t>ケイ</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</si>
  <si>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</si>
  <si>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</si>
  <si>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</si>
  <si>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「区分」の欄には、様式第１号の別添2「Ⅱ経費の配分及び負担区分」に記載された事項について記載してください。</t>
    <phoneticPr fontId="1"/>
  </si>
  <si>
    <t>事業の遂行状況（令和3年12月末日現在）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</si>
  <si>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令和4年1月1日以降に実施するもの</t>
    <rPh sb="0" eb="2">
      <t>レイワ</t>
    </rPh>
    <rPh sb="3" eb="4">
      <t>ネン</t>
    </rPh>
    <rPh sb="5" eb="6">
      <t>ガツ</t>
    </rPh>
    <rPh sb="7" eb="8">
      <t>ニチ</t>
    </rPh>
    <rPh sb="8" eb="10">
      <t>イコウ</t>
    </rPh>
    <rPh sb="11" eb="13">
      <t>ジッシ</t>
    </rPh>
    <phoneticPr fontId="1"/>
  </si>
  <si>
    <t>令和3年12月末日までに
完了したもの</t>
    <rPh sb="0" eb="2">
      <t>レイワ</t>
    </rPh>
    <rPh sb="3" eb="4">
      <t>ネン</t>
    </rPh>
    <rPh sb="6" eb="7">
      <t>ガツ</t>
    </rPh>
    <rPh sb="7" eb="9">
      <t>マツジツ</t>
    </rPh>
    <rPh sb="13" eb="15">
      <t>カンリョウ</t>
    </rPh>
    <phoneticPr fontId="1"/>
  </si>
  <si>
    <t>事業活動名</t>
    <rPh sb="4" eb="5">
      <t>メイ</t>
    </rPh>
    <phoneticPr fontId="1"/>
  </si>
  <si>
    <t>変更申請後</t>
    <rPh sb="0" eb="2">
      <t>ヘンコウ</t>
    </rPh>
    <rPh sb="2" eb="4">
      <t>シンセイ</t>
    </rPh>
    <rPh sb="4" eb="5">
      <t>ゴ</t>
    </rPh>
    <phoneticPr fontId="1"/>
  </si>
  <si>
    <t>補助金</t>
    <rPh sb="0" eb="2">
      <t>ホジョ</t>
    </rPh>
    <phoneticPr fontId="1"/>
  </si>
  <si>
    <t>自己負担</t>
    <rPh sb="0" eb="2">
      <t>ジコ</t>
    </rPh>
    <rPh sb="2" eb="4">
      <t>フタン</t>
    </rPh>
    <phoneticPr fontId="1"/>
  </si>
  <si>
    <t>その他</t>
    <rPh sb="2" eb="3">
      <t>タ</t>
    </rPh>
    <phoneticPr fontId="1"/>
  </si>
  <si>
    <t>取組</t>
    <rPh sb="0" eb="2">
      <t>トリクミ</t>
    </rPh>
    <phoneticPr fontId="1"/>
  </si>
  <si>
    <t>活動</t>
    <rPh sb="0" eb="2">
      <t>カツドウ</t>
    </rPh>
    <phoneticPr fontId="1"/>
  </si>
  <si>
    <t>（注）2022年3月15日以前を予定してください。</t>
    <rPh sb="7" eb="8">
      <t>ネン</t>
    </rPh>
    <rPh sb="9" eb="10">
      <t>ガツ</t>
    </rPh>
    <rPh sb="12" eb="13">
      <t>ニチ</t>
    </rPh>
    <rPh sb="13" eb="15">
      <t>イゼン</t>
    </rPh>
    <rPh sb="16" eb="18">
      <t>ヨテイ</t>
    </rPh>
    <phoneticPr fontId="1"/>
  </si>
  <si>
    <t>変更後予算比較</t>
    <rPh sb="0" eb="2">
      <t>ヘンコウ</t>
    </rPh>
    <rPh sb="2" eb="3">
      <t>ゴ</t>
    </rPh>
    <rPh sb="3" eb="5">
      <t>ヨサン</t>
    </rPh>
    <rPh sb="5" eb="6">
      <t>ヒ</t>
    </rPh>
    <rPh sb="6" eb="7">
      <t>カク</t>
    </rPh>
    <phoneticPr fontId="1"/>
  </si>
  <si>
    <t>対前年度</t>
    <rPh sb="0" eb="1">
      <t>タイ</t>
    </rPh>
    <rPh sb="1" eb="4">
      <t>ゼンネンド</t>
    </rPh>
    <phoneticPr fontId="1"/>
  </si>
  <si>
    <t>単位（円）</t>
    <phoneticPr fontId="1"/>
  </si>
  <si>
    <t>対申請時</t>
    <rPh sb="0" eb="1">
      <t>タイ</t>
    </rPh>
    <rPh sb="1" eb="4">
      <t>シンセイジ</t>
    </rPh>
    <phoneticPr fontId="1"/>
  </si>
  <si>
    <t>４．申請事業の内容（先進性のある輸出ビジネスモデルを構築するための実証支援）</t>
    <rPh sb="2" eb="4">
      <t>シンセイ</t>
    </rPh>
    <rPh sb="4" eb="6">
      <t>ジギョウ</t>
    </rPh>
    <rPh sb="7" eb="9">
      <t>ナイヨウ</t>
    </rPh>
    <rPh sb="10" eb="13">
      <t>センシンセイ</t>
    </rPh>
    <rPh sb="16" eb="18">
      <t>ユシュツ</t>
    </rPh>
    <rPh sb="26" eb="28">
      <t>コウチク</t>
    </rPh>
    <rPh sb="33" eb="35">
      <t>ジッショウ</t>
    </rPh>
    <rPh sb="35" eb="37">
      <t>シエン</t>
    </rPh>
    <phoneticPr fontId="1"/>
  </si>
  <si>
    <t>申請事業の内容（先進性のある輸出ビジネスモデルを構築するための実証支援）</t>
    <rPh sb="0" eb="2">
      <t>シンセイ</t>
    </rPh>
    <rPh sb="2" eb="4">
      <t>ジギョウ</t>
    </rPh>
    <rPh sb="5" eb="7">
      <t>ナイヨウ</t>
    </rPh>
    <rPh sb="8" eb="11">
      <t>センシンセイ</t>
    </rPh>
    <rPh sb="14" eb="16">
      <t>ユシュツ</t>
    </rPh>
    <rPh sb="24" eb="26">
      <t>コウチク</t>
    </rPh>
    <rPh sb="31" eb="33">
      <t>ジッショウ</t>
    </rPh>
    <rPh sb="33" eb="35">
      <t>シエン</t>
    </rPh>
    <phoneticPr fontId="1"/>
  </si>
  <si>
    <t>事業のスケジュール（先進性のある輸出ビジネスモデルを構築するための実証支援）</t>
    <rPh sb="0" eb="2">
      <t>ジギョウ</t>
    </rPh>
    <rPh sb="10" eb="13">
      <t>センシンセイ</t>
    </rPh>
    <rPh sb="16" eb="18">
      <t>ユシュツ</t>
    </rPh>
    <rPh sb="26" eb="28">
      <t>コウチク</t>
    </rPh>
    <rPh sb="33" eb="35">
      <t>ジッショウ</t>
    </rPh>
    <rPh sb="35" eb="37">
      <t>シエン</t>
    </rPh>
    <phoneticPr fontId="1"/>
  </si>
  <si>
    <t>成果目標（先進性のある輸出ビジネスモデルを構築するための実証支援）</t>
    <rPh sb="0" eb="2">
      <t>セイカ</t>
    </rPh>
    <rPh sb="2" eb="4">
      <t>モクヒョウ</t>
    </rPh>
    <rPh sb="5" eb="8">
      <t>センシンセイ</t>
    </rPh>
    <rPh sb="11" eb="13">
      <t>ユシュツ</t>
    </rPh>
    <rPh sb="21" eb="23">
      <t>コウチク</t>
    </rPh>
    <rPh sb="28" eb="30">
      <t>ジッショウ</t>
    </rPh>
    <rPh sb="30" eb="32">
      <t>シエン</t>
    </rPh>
    <phoneticPr fontId="1"/>
  </si>
  <si>
    <t>積算内訳（先進性のある輸出ビジネスモデルを構築するための実証支援）</t>
    <rPh sb="0" eb="2">
      <t>セキサン</t>
    </rPh>
    <rPh sb="2" eb="4">
      <t>ウチワケ</t>
    </rPh>
    <rPh sb="5" eb="8">
      <t>センシンセイ</t>
    </rPh>
    <rPh sb="11" eb="13">
      <t>ユシュツ</t>
    </rPh>
    <rPh sb="21" eb="23">
      <t>コウチク</t>
    </rPh>
    <rPh sb="28" eb="30">
      <t>ジッショウ</t>
    </rPh>
    <rPh sb="30" eb="32">
      <t>シエン</t>
    </rPh>
    <phoneticPr fontId="1"/>
  </si>
  <si>
    <t>５．事業実施のスケジュール（先進性のある輸出ビジネスモデルを構築するための実証支援）</t>
    <rPh sb="2" eb="4">
      <t>ジギョウ</t>
    </rPh>
    <rPh sb="4" eb="6">
      <t>ジッシ</t>
    </rPh>
    <phoneticPr fontId="1"/>
  </si>
  <si>
    <t>６-1．成果目標(先進性のある輸出ビジネスモデルを構築するための実証支援)　【定量目標】</t>
    <rPh sb="4" eb="6">
      <t>セイカ</t>
    </rPh>
    <rPh sb="6" eb="8">
      <t>モクヒョウ</t>
    </rPh>
    <phoneticPr fontId="1"/>
  </si>
  <si>
    <t>６-2．成果目標(先進性のある輸出ビジネスモデルを構築するための実証支援)　【定性目標】</t>
    <rPh sb="4" eb="6">
      <t>セイカ</t>
    </rPh>
    <rPh sb="6" eb="8">
      <t>モクヒョウ</t>
    </rPh>
    <rPh sb="39" eb="41">
      <t>テイセイ</t>
    </rPh>
    <rPh sb="41" eb="43">
      <t>モクヒョウ</t>
    </rPh>
    <phoneticPr fontId="1"/>
  </si>
  <si>
    <t>７．積算内訳（先進性のある輸出ビジネスモデルを構築するための実証支援）</t>
    <rPh sb="2" eb="4">
      <t>セキサン</t>
    </rPh>
    <rPh sb="4" eb="6">
      <t>ウチワケ</t>
    </rPh>
    <rPh sb="7" eb="10">
      <t>センシンセイ</t>
    </rPh>
    <rPh sb="13" eb="15">
      <t>ユシュツ</t>
    </rPh>
    <rPh sb="23" eb="25">
      <t>コウチク</t>
    </rPh>
    <rPh sb="30" eb="32">
      <t>ジッショウ</t>
    </rPh>
    <rPh sb="32" eb="34">
      <t>シエン</t>
    </rPh>
    <phoneticPr fontId="1"/>
  </si>
  <si>
    <t>　令和３年〇〇月〇〇日付AFA〇〇〇〇の分野・テーマ別海外販路開拓支援強化事業補助金の交付決定通知のありました事業について、</t>
    <phoneticPr fontId="1"/>
  </si>
  <si>
    <t>先進性のある輸出ビジネスモデルを構築するための実証支援事業</t>
    <rPh sb="0" eb="3">
      <t>センシンセイ</t>
    </rPh>
    <rPh sb="6" eb="8">
      <t>ユシュツ</t>
    </rPh>
    <rPh sb="16" eb="18">
      <t>コウチク</t>
    </rPh>
    <rPh sb="23" eb="25">
      <t>ジッショウ</t>
    </rPh>
    <rPh sb="25" eb="27">
      <t>シエン</t>
    </rPh>
    <rPh sb="27" eb="29">
      <t>ジギョウ</t>
    </rPh>
    <phoneticPr fontId="1"/>
  </si>
  <si>
    <r>
      <rPr>
        <u/>
        <sz val="11"/>
        <color theme="10"/>
        <rFont val="ＭＳ 明朝"/>
        <family val="1"/>
        <charset val="128"/>
      </rPr>
      <t>活動計画変更（変更・中止）申請時比較表</t>
    </r>
    <rPh sb="0" eb="2">
      <t>カツドウ</t>
    </rPh>
    <rPh sb="2" eb="4">
      <t>ケイカク</t>
    </rPh>
    <rPh sb="4" eb="6">
      <t>ヘンコウ</t>
    </rPh>
    <rPh sb="7" eb="9">
      <t>ヘンコウ</t>
    </rPh>
    <rPh sb="10" eb="12">
      <t>チュウシ</t>
    </rPh>
    <rPh sb="13" eb="16">
      <t>シンセイジ</t>
    </rPh>
    <rPh sb="16" eb="18">
      <t>ヒカク</t>
    </rPh>
    <rPh sb="18" eb="19">
      <t>ヒョウ</t>
    </rPh>
    <phoneticPr fontId="1"/>
  </si>
  <si>
    <r>
      <rPr>
        <u/>
        <sz val="11"/>
        <color theme="10"/>
        <rFont val="ＭＳ 明朝"/>
        <family val="1"/>
        <charset val="128"/>
      </rPr>
      <t>活動計画変更（変更・中止）による成果目標変更</t>
    </r>
    <phoneticPr fontId="1"/>
  </si>
  <si>
    <r>
      <rPr>
        <u/>
        <sz val="11"/>
        <color theme="10"/>
        <rFont val="ＭＳ 明朝"/>
        <family val="1"/>
        <charset val="128"/>
      </rPr>
      <t>変更申請活動の積算内訳</t>
    </r>
    <phoneticPr fontId="1"/>
  </si>
  <si>
    <r>
      <t>(</t>
    </r>
    <r>
      <rPr>
        <sz val="11"/>
        <rFont val="ＭＳ 明朝"/>
        <family val="1"/>
        <charset val="128"/>
      </rPr>
      <t>先進性のある輸出ビジネスモデルを構築するための実証支援事業</t>
    </r>
    <r>
      <rPr>
        <sz val="11"/>
        <rFont val="Century"/>
        <family val="1"/>
      </rPr>
      <t>)</t>
    </r>
    <phoneticPr fontId="1"/>
  </si>
  <si>
    <t>申請及び、同補助金の</t>
    <phoneticPr fontId="1"/>
  </si>
  <si>
    <t>１．活動計画変更（変更・中止）申請時比較表（先進性のある輸出ビジネスモデルを構築するための実証支援事業）</t>
    <rPh sb="2" eb="4">
      <t>カツドウ</t>
    </rPh>
    <rPh sb="15" eb="18">
      <t>シンセイジ</t>
    </rPh>
    <rPh sb="18" eb="20">
      <t>ヒカク</t>
    </rPh>
    <rPh sb="20" eb="21">
      <t>ヒョウ</t>
    </rPh>
    <phoneticPr fontId="1"/>
  </si>
  <si>
    <t>３．変更申請活動の積算内訳（先進性のある輸出ビジネスモデルを構築するための実証支援事業）</t>
    <rPh sb="2" eb="4">
      <t>ヘンコウ</t>
    </rPh>
    <rPh sb="4" eb="6">
      <t>シンセイ</t>
    </rPh>
    <rPh sb="6" eb="8">
      <t>カツドウ</t>
    </rPh>
    <rPh sb="9" eb="11">
      <t>セキサン</t>
    </rPh>
    <rPh sb="11" eb="13">
      <t>ウチワケ</t>
    </rPh>
    <phoneticPr fontId="1"/>
  </si>
  <si>
    <t>先進性のある輸出ビジネスモデルを構築するための実証支援事業計</t>
    <rPh sb="0" eb="3">
      <t>センシンセイ</t>
    </rPh>
    <rPh sb="6" eb="8">
      <t>ユシュツ</t>
    </rPh>
    <rPh sb="16" eb="18">
      <t>コウチク</t>
    </rPh>
    <rPh sb="23" eb="25">
      <t>ジッショウ</t>
    </rPh>
    <rPh sb="25" eb="27">
      <t>シエン</t>
    </rPh>
    <rPh sb="27" eb="29">
      <t>ジギョウ</t>
    </rPh>
    <rPh sb="29" eb="30">
      <t>ケイ</t>
    </rPh>
    <phoneticPr fontId="1"/>
  </si>
  <si>
    <r>
      <rPr>
        <u/>
        <sz val="11"/>
        <color theme="10"/>
        <rFont val="ＭＳ 明朝"/>
        <family val="1"/>
        <charset val="128"/>
      </rPr>
      <t>申請事業の実施状況</t>
    </r>
    <rPh sb="0" eb="2">
      <t>シンセイ</t>
    </rPh>
    <rPh sb="2" eb="4">
      <t>ジギョウ</t>
    </rPh>
    <rPh sb="5" eb="7">
      <t>ジッシ</t>
    </rPh>
    <rPh sb="7" eb="9">
      <t>ジョウキョウ</t>
    </rPh>
    <phoneticPr fontId="1"/>
  </si>
  <si>
    <r>
      <rPr>
        <u/>
        <sz val="11"/>
        <color theme="10"/>
        <rFont val="ＭＳ 明朝"/>
        <family val="1"/>
        <charset val="128"/>
      </rPr>
      <t>実施事業のスケジュール</t>
    </r>
    <rPh sb="0" eb="2">
      <t>ジッシ</t>
    </rPh>
    <rPh sb="2" eb="4">
      <t>ジギョウ</t>
    </rPh>
    <phoneticPr fontId="1"/>
  </si>
  <si>
    <r>
      <rPr>
        <u/>
        <sz val="11"/>
        <color theme="10"/>
        <rFont val="ＭＳ 明朝"/>
        <family val="1"/>
        <charset val="128"/>
      </rPr>
      <t>上期実施事業成果報告</t>
    </r>
    <rPh sb="0" eb="2">
      <t>カミキ</t>
    </rPh>
    <rPh sb="2" eb="4">
      <t>ジッシ</t>
    </rPh>
    <rPh sb="4" eb="6">
      <t>ジギョウ</t>
    </rPh>
    <rPh sb="6" eb="8">
      <t>セイカ</t>
    </rPh>
    <rPh sb="8" eb="10">
      <t>ホウコク</t>
    </rPh>
    <phoneticPr fontId="1"/>
  </si>
  <si>
    <r>
      <rPr>
        <u/>
        <sz val="11"/>
        <color theme="10"/>
        <rFont val="ＭＳ 明朝"/>
        <family val="1"/>
        <charset val="128"/>
      </rPr>
      <t>上期実施事業経費内訳</t>
    </r>
    <rPh sb="0" eb="2">
      <t>カミキ</t>
    </rPh>
    <rPh sb="2" eb="4">
      <t>ジッシ</t>
    </rPh>
    <rPh sb="4" eb="6">
      <t>ジギョウ</t>
    </rPh>
    <rPh sb="6" eb="8">
      <t>ケイヒ</t>
    </rPh>
    <rPh sb="8" eb="10">
      <t>ウチワケ</t>
    </rPh>
    <phoneticPr fontId="1"/>
  </si>
  <si>
    <r>
      <t>(</t>
    </r>
    <r>
      <rPr>
        <sz val="11"/>
        <color theme="1"/>
        <rFont val="ＭＳ 明朝"/>
        <family val="1"/>
        <charset val="128"/>
      </rPr>
      <t>先進性のある輸出ビジネスモデルを構築するための実証支援事業</t>
    </r>
    <r>
      <rPr>
        <sz val="11"/>
        <color theme="1"/>
        <rFont val="Century"/>
        <family val="1"/>
      </rPr>
      <t>)</t>
    </r>
    <phoneticPr fontId="1"/>
  </si>
  <si>
    <t>４．申請事業の実施状況（先進性のある輸出ビジネスモデルを構築するための実証支援事業）</t>
    <rPh sb="2" eb="4">
      <t>シンセイ</t>
    </rPh>
    <rPh sb="4" eb="6">
      <t>ジギョウ</t>
    </rPh>
    <rPh sb="7" eb="9">
      <t>ジッシ</t>
    </rPh>
    <rPh sb="9" eb="11">
      <t>ジョウキョウ</t>
    </rPh>
    <phoneticPr fontId="1"/>
  </si>
  <si>
    <t>５．実施事業のスケジュール（先進性のある輸出ビジネスモデルを構築するための実証支援事業）</t>
    <rPh sb="2" eb="4">
      <t>ジッシ</t>
    </rPh>
    <rPh sb="4" eb="6">
      <t>ジギョウ</t>
    </rPh>
    <phoneticPr fontId="1"/>
  </si>
  <si>
    <t>６-1．上期実施事業成果報告（先進性のある輸出ビジネスモデルを構築するための実証支援事業）</t>
    <rPh sb="4" eb="6">
      <t>カミキ</t>
    </rPh>
    <rPh sb="6" eb="8">
      <t>ジッシ</t>
    </rPh>
    <rPh sb="8" eb="10">
      <t>ジギョウ</t>
    </rPh>
    <rPh sb="10" eb="12">
      <t>セイカ</t>
    </rPh>
    <rPh sb="12" eb="14">
      <t>ホウコク</t>
    </rPh>
    <phoneticPr fontId="1"/>
  </si>
  <si>
    <t>事業活動計</t>
    <rPh sb="0" eb="2">
      <t>ジギョウ</t>
    </rPh>
    <rPh sb="2" eb="4">
      <t>カツドウ</t>
    </rPh>
    <rPh sb="4" eb="5">
      <t>ケイ</t>
    </rPh>
    <phoneticPr fontId="1"/>
  </si>
  <si>
    <t>６-2．定性目標実績(先進性のある輸出ビジネスモデルを構築するための実証支援事業)　</t>
    <rPh sb="4" eb="6">
      <t>テイセイ</t>
    </rPh>
    <rPh sb="6" eb="8">
      <t>モクヒョウ</t>
    </rPh>
    <rPh sb="8" eb="10">
      <t>ジッセキ</t>
    </rPh>
    <phoneticPr fontId="1"/>
  </si>
  <si>
    <t>７．上期実施事業経費内訳（先進性のある輸出ビジネスモデルを構築するための実証支援事業）</t>
    <rPh sb="2" eb="4">
      <t>カミキ</t>
    </rPh>
    <rPh sb="4" eb="6">
      <t>ジッシ</t>
    </rPh>
    <rPh sb="6" eb="8">
      <t>ジギョウ</t>
    </rPh>
    <rPh sb="8" eb="10">
      <t>ケイヒ</t>
    </rPh>
    <rPh sb="10" eb="12">
      <t>ウチワケ</t>
    </rPh>
    <phoneticPr fontId="1"/>
  </si>
  <si>
    <r>
      <rPr>
        <sz val="11"/>
        <color theme="1"/>
        <rFont val="ＭＳ 明朝"/>
        <family val="1"/>
        <charset val="128"/>
      </rPr>
      <t>（先進性のある輸出ビジネスモデルを構築するための実証支援事業）</t>
    </r>
    <phoneticPr fontId="1"/>
  </si>
  <si>
    <t>申請及び、同補助金の</t>
    <phoneticPr fontId="1"/>
  </si>
  <si>
    <t>分野・テーマ別の海外販路開拓等への支援強化事業の事業実施報告について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ジギョウ</t>
    </rPh>
    <rPh sb="28" eb="30">
      <t>ホウコク</t>
    </rPh>
    <phoneticPr fontId="1"/>
  </si>
  <si>
    <t>４．申請事業の実施結果（先進性のある輸出ビジネスモデルを構築するための実証支援事業）</t>
    <rPh sb="2" eb="4">
      <t>シンセイ</t>
    </rPh>
    <rPh sb="4" eb="6">
      <t>ジギョウ</t>
    </rPh>
    <rPh sb="7" eb="9">
      <t>ジッシ</t>
    </rPh>
    <rPh sb="9" eb="11">
      <t>ケッカ</t>
    </rPh>
    <phoneticPr fontId="1"/>
  </si>
  <si>
    <t>６-1．事業成果報告（先進性のある輸出ビジネスモデルを構築するための実証支援事業）</t>
    <rPh sb="4" eb="6">
      <t>ジギョウ</t>
    </rPh>
    <rPh sb="6" eb="8">
      <t>セイカ</t>
    </rPh>
    <rPh sb="8" eb="10">
      <t>ホウコク</t>
    </rPh>
    <phoneticPr fontId="1"/>
  </si>
  <si>
    <t>７．事業経費内訳（先進性のある輸出ビジネスモデルを構築するための実証支援事業）</t>
    <rPh sb="2" eb="4">
      <t>ジギョウ</t>
    </rPh>
    <rPh sb="4" eb="6">
      <t>ケイヒ</t>
    </rPh>
    <rPh sb="6" eb="8">
      <t>ウチワケ</t>
    </rPh>
    <phoneticPr fontId="1"/>
  </si>
  <si>
    <t>分野・テーマ別の海外販路開拓等への支援強化事業の実施計画の承認申請及び、同補助金の交付申請について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ショウニン</t>
    </rPh>
    <rPh sb="31" eb="33">
      <t>シンセイ</t>
    </rPh>
    <phoneticPr fontId="1"/>
  </si>
  <si>
    <t>賃借料及び使用料（機器リースは1/2補助）</t>
    <rPh sb="0" eb="3">
      <t>チンシャクリョウ</t>
    </rPh>
    <rPh sb="3" eb="4">
      <t>オヨ</t>
    </rPh>
    <rPh sb="5" eb="8">
      <t>シヨウリョウ</t>
    </rPh>
    <rPh sb="9" eb="11">
      <t>キキ</t>
    </rPh>
    <rPh sb="18" eb="20">
      <t>ホジョ</t>
    </rPh>
    <phoneticPr fontId="1"/>
  </si>
  <si>
    <t>先進性のある輸出ビジネスモデルを構築するための実証支援事業</t>
  </si>
  <si>
    <t>・本事業の実施により相当な収益が発生した場合には、別紙２「先進性のある輸出ビジネスモデルを構築するための実証支援事業</t>
    <rPh sb="29" eb="32">
      <t>センシンセイ</t>
    </rPh>
    <rPh sb="35" eb="37">
      <t>ユシュツ</t>
    </rPh>
    <rPh sb="45" eb="47">
      <t>コウチク</t>
    </rPh>
    <rPh sb="52" eb="54">
      <t>ジッショウ</t>
    </rPh>
    <rPh sb="54" eb="56">
      <t>シエン</t>
    </rPh>
    <rPh sb="56" eb="58">
      <t>ジギョウ</t>
    </rPh>
    <phoneticPr fontId="1"/>
  </si>
  <si>
    <t>　に係る収益報告」を添付してください。</t>
    <phoneticPr fontId="1"/>
  </si>
  <si>
    <t>補助金交付申請書</t>
    <phoneticPr fontId="1"/>
  </si>
  <si>
    <t>＜上期＞　実施補助金事業報告書</t>
    <phoneticPr fontId="1"/>
  </si>
  <si>
    <t>　令和３年〇〇月〇〇日付AFA〇〇〇〇で分野・テーマ別の海外販路開拓支援強化事業補助金の交付決定通知のありました事業について、</t>
    <phoneticPr fontId="1"/>
  </si>
  <si>
    <t>＜年間＞　事業経費内訳</t>
    <rPh sb="1" eb="3">
      <t>ネンカン</t>
    </rPh>
    <phoneticPr fontId="1"/>
  </si>
  <si>
    <t>成果目標(先進性のある輸出ビジネスモデルを
構築するための実証支援活動計</t>
    <rPh sb="33" eb="35">
      <t>カツドウ</t>
    </rPh>
    <rPh sb="35" eb="36">
      <t>ケイ</t>
    </rPh>
    <phoneticPr fontId="1"/>
  </si>
  <si>
    <t>先進性のある輸出ビジネスモデルを構築するための
実証支援事業活動計</t>
    <rPh sb="0" eb="3">
      <t>センシンセイ</t>
    </rPh>
    <rPh sb="6" eb="8">
      <t>ユシュツ</t>
    </rPh>
    <rPh sb="16" eb="18">
      <t>コウチク</t>
    </rPh>
    <rPh sb="24" eb="26">
      <t>ジッショウ</t>
    </rPh>
    <rPh sb="26" eb="28">
      <t>シエン</t>
    </rPh>
    <rPh sb="28" eb="30">
      <t>ジギョウ</t>
    </rPh>
    <rPh sb="30" eb="32">
      <t>カツドウ</t>
    </rPh>
    <rPh sb="32" eb="33">
      <t>ケイ</t>
    </rPh>
    <phoneticPr fontId="1"/>
  </si>
  <si>
    <t>(申請内容選択)</t>
  </si>
  <si>
    <t>▼選択してください</t>
  </si>
  <si>
    <t>申請時または上期中変更・中止申請反映後</t>
    <rPh sb="0" eb="3">
      <t>シンセイジ</t>
    </rPh>
    <rPh sb="6" eb="9">
      <t>カミキチュウ</t>
    </rPh>
    <rPh sb="9" eb="11">
      <t>ヘンコウ</t>
    </rPh>
    <rPh sb="12" eb="14">
      <t>チュウシ</t>
    </rPh>
    <rPh sb="14" eb="16">
      <t>シンセイ</t>
    </rPh>
    <rPh sb="16" eb="18">
      <t>ハンエイ</t>
    </rPh>
    <rPh sb="18" eb="19">
      <t>ゴ</t>
    </rPh>
    <phoneticPr fontId="1"/>
  </si>
  <si>
    <t>分野・テーマ別の海外販路開拓等への支援強化事業の上期事業実施報告について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カミキ</t>
    </rPh>
    <rPh sb="26" eb="28">
      <t>ジギョウ</t>
    </rPh>
    <rPh sb="30" eb="32">
      <t>ホウコク</t>
    </rPh>
    <phoneticPr fontId="1"/>
  </si>
  <si>
    <t>分野・テーマ別の海外販路開拓等への支援強化事業の実施計画の上期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カミキ</t>
    </rPh>
    <phoneticPr fontId="1"/>
  </si>
  <si>
    <t>分野・テーマ別の海外販路開拓等への支援強化事業の実施計画の下期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シモキ</t>
    </rPh>
    <phoneticPr fontId="1"/>
  </si>
  <si>
    <t>事業者名</t>
    <rPh sb="0" eb="3">
      <t>ジギョウシャ</t>
    </rPh>
    <rPh sb="3" eb="4">
      <t>メイ</t>
    </rPh>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</si>
  <si>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</si>
  <si>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</si>
  <si>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</si>
  <si>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注3：</t>
    <rPh sb="0" eb="1">
      <t>チュウ</t>
    </rPh>
    <phoneticPr fontId="1"/>
  </si>
  <si>
    <t>検討して認めた場合には別途ご連絡いたします。</t>
    <rPh sb="0" eb="2">
      <t>ケントウ</t>
    </rPh>
    <rPh sb="4" eb="5">
      <t>ミト</t>
    </rPh>
    <rPh sb="7" eb="9">
      <t>バアイ</t>
    </rPh>
    <rPh sb="11" eb="13">
      <t>ベット</t>
    </rPh>
    <rPh sb="14" eb="16">
      <t>レンラク</t>
    </rPh>
    <phoneticPr fontId="1"/>
  </si>
  <si>
    <t>「実施国・地域」、「品目」が同じの場合、お手数ですが１つずつ入力して下さい（セルの結合をしないでください）。</t>
    <rPh sb="1" eb="3">
      <t>ジッシ</t>
    </rPh>
    <rPh sb="3" eb="4">
      <t>コク</t>
    </rPh>
    <rPh sb="5" eb="7">
      <t>チイキ</t>
    </rPh>
    <rPh sb="10" eb="12">
      <t>ヒンモク</t>
    </rPh>
    <rPh sb="14" eb="15">
      <t>オナ</t>
    </rPh>
    <rPh sb="17" eb="19">
      <t>バアイ</t>
    </rPh>
    <rPh sb="21" eb="23">
      <t>テスウ</t>
    </rPh>
    <rPh sb="30" eb="32">
      <t>ニュウリョク</t>
    </rPh>
    <rPh sb="34" eb="35">
      <t>クダ</t>
    </rPh>
    <rPh sb="41" eb="43">
      <t>ケツゴウ</t>
    </rPh>
    <phoneticPr fontId="1"/>
  </si>
  <si>
    <t>事業活動名の「取組」は選択式です。「活動」の説明は「具体的な内容」に入力し、事業活動ごとに実施国・地域、品目、実施時期を記載してください。</t>
    <rPh sb="0" eb="2">
      <t>ジギョウ</t>
    </rPh>
    <rPh sb="2" eb="4">
      <t>カツドウ</t>
    </rPh>
    <rPh sb="4" eb="5">
      <t>メイ</t>
    </rPh>
    <rPh sb="7" eb="9">
      <t>トリクミ</t>
    </rPh>
    <rPh sb="11" eb="13">
      <t>センタク</t>
    </rPh>
    <rPh sb="13" eb="14">
      <t>シキ</t>
    </rPh>
    <rPh sb="18" eb="20">
      <t>カツドウ</t>
    </rPh>
    <rPh sb="22" eb="24">
      <t>セツメイ</t>
    </rPh>
    <rPh sb="26" eb="29">
      <t>グタイテキ</t>
    </rPh>
    <rPh sb="30" eb="32">
      <t>ナイヨウ</t>
    </rPh>
    <rPh sb="34" eb="36">
      <t>ニュウリョク</t>
    </rPh>
    <rPh sb="38" eb="40">
      <t>ジギョウ</t>
    </rPh>
    <rPh sb="40" eb="42">
      <t>カツドウ</t>
    </rPh>
    <rPh sb="45" eb="47">
      <t>ジッシ</t>
    </rPh>
    <rPh sb="47" eb="48">
      <t>クニ</t>
    </rPh>
    <rPh sb="49" eb="51">
      <t>チイキ</t>
    </rPh>
    <rPh sb="52" eb="54">
      <t>ヒンモク</t>
    </rPh>
    <rPh sb="55" eb="57">
      <t>ジッシ</t>
    </rPh>
    <rPh sb="57" eb="59">
      <t>ジキ</t>
    </rPh>
    <rPh sb="60" eb="62">
      <t>キサイ</t>
    </rPh>
    <phoneticPr fontId="1"/>
  </si>
  <si>
    <t>やむを得ない事情があり交付決定前に事業着手を希望する事業活動については、「具体的な内容」に理由を明記してください。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ジギョウ</t>
    </rPh>
    <rPh sb="28" eb="30">
      <t>カツドウ</t>
    </rPh>
    <rPh sb="37" eb="40">
      <t>グタイテキ</t>
    </rPh>
    <rPh sb="41" eb="43">
      <t>ナイヨウ</t>
    </rPh>
    <rPh sb="45" eb="47">
      <t>リユウ</t>
    </rPh>
    <rPh sb="48" eb="50">
      <t>メイキ</t>
    </rPh>
    <phoneticPr fontId="1"/>
  </si>
  <si>
    <t>（注意）行や列の幅を調整することは可能です。但し結合や削除はしないでください。</t>
    <rPh sb="1" eb="3">
      <t>チュウイ</t>
    </rPh>
    <rPh sb="4" eb="5">
      <t>ギョウ</t>
    </rPh>
    <rPh sb="6" eb="7">
      <t>レツ</t>
    </rPh>
    <rPh sb="8" eb="9">
      <t>ハバ</t>
    </rPh>
    <rPh sb="10" eb="12">
      <t>チョウセイ</t>
    </rPh>
    <rPh sb="17" eb="19">
      <t>カノウ</t>
    </rPh>
    <rPh sb="22" eb="23">
      <t>タダ</t>
    </rPh>
    <rPh sb="24" eb="26">
      <t>ケツゴウ</t>
    </rPh>
    <rPh sb="27" eb="29">
      <t>サクジョ</t>
    </rPh>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</si>
  <si>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</si>
  <si>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</si>
  <si>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</si>
  <si>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</si>
  <si>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</si>
  <si>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</si>
  <si>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</si>
  <si>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</si>
  <si>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</si>
  <si>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t>次年度以降の活動方針</t>
    <rPh sb="0" eb="3">
      <t>ジネンド</t>
    </rPh>
    <rPh sb="3" eb="5">
      <t>イコウ</t>
    </rPh>
    <rPh sb="6" eb="8">
      <t>カツドウ</t>
    </rPh>
    <rPh sb="8" eb="10">
      <t>ホウシン</t>
    </rPh>
    <phoneticPr fontId="1"/>
  </si>
  <si>
    <r>
      <rPr>
        <u/>
        <sz val="11"/>
        <color theme="10"/>
        <rFont val="ＭＳ 明朝"/>
        <family val="1"/>
        <charset val="128"/>
      </rPr>
      <t>★目的別使用申請様式チャート図に戻る</t>
    </r>
  </si>
  <si>
    <t>分野・テーマ別の海外販路開拓等への支援強化事業」に係る事業成果の報告について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5" eb="26">
      <t>カカワ</t>
    </rPh>
    <rPh sb="27" eb="29">
      <t>ジギョウ</t>
    </rPh>
    <rPh sb="29" eb="31">
      <t>セイカ</t>
    </rPh>
    <rPh sb="32" eb="34">
      <t>ホウコク</t>
    </rPh>
    <phoneticPr fontId="1"/>
  </si>
  <si>
    <t>事業効果の発現に向けた自主取組</t>
    <rPh sb="0" eb="2">
      <t>ジギョウ</t>
    </rPh>
    <rPh sb="2" eb="4">
      <t>コウカ</t>
    </rPh>
    <rPh sb="5" eb="7">
      <t>ハツゲン</t>
    </rPh>
    <rPh sb="8" eb="9">
      <t>ム</t>
    </rPh>
    <rPh sb="11" eb="13">
      <t>ジシュ</t>
    </rPh>
    <rPh sb="13" eb="15">
      <t>トリクミ</t>
    </rPh>
    <phoneticPr fontId="1"/>
  </si>
  <si>
    <r>
      <rPr>
        <sz val="11"/>
        <color theme="1"/>
        <rFont val="ＭＳ 明朝"/>
        <family val="1"/>
        <charset val="128"/>
      </rPr>
      <t>令和２年度
実績</t>
    </r>
    <rPh sb="0" eb="2">
      <t>レイワ</t>
    </rPh>
    <rPh sb="3" eb="4">
      <t>ネン</t>
    </rPh>
    <rPh sb="4" eb="5">
      <t>ド</t>
    </rPh>
    <rPh sb="6" eb="8">
      <t>ジッセキ</t>
    </rPh>
    <phoneticPr fontId="1"/>
  </si>
  <si>
    <t>令和４年度</t>
    <phoneticPr fontId="1"/>
  </si>
  <si>
    <t>目標額</t>
    <rPh sb="0" eb="2">
      <t>モクヒョウ</t>
    </rPh>
    <rPh sb="2" eb="3">
      <t>ガク</t>
    </rPh>
    <phoneticPr fontId="1"/>
  </si>
  <si>
    <t>実績額</t>
    <rPh sb="0" eb="3">
      <t>ジッセキガク</t>
    </rPh>
    <phoneticPr fontId="1"/>
  </si>
  <si>
    <t>令和５年度</t>
    <phoneticPr fontId="1"/>
  </si>
  <si>
    <t>要因分析・次年度課題</t>
    <rPh sb="0" eb="2">
      <t>ヨウイン</t>
    </rPh>
    <rPh sb="2" eb="4">
      <t>ブンセキ</t>
    </rPh>
    <rPh sb="5" eb="8">
      <t>ジネンド</t>
    </rPh>
    <rPh sb="8" eb="10">
      <t>カダイ</t>
    </rPh>
    <phoneticPr fontId="1"/>
  </si>
  <si>
    <t>達成率</t>
    <rPh sb="0" eb="3">
      <t>タッセイリツ</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</si>
  <si>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</si>
  <si>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</si>
  <si>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評価と要因分析を踏まえた次年度以降の活動方針について、具体的に記載してください。</t>
    <phoneticPr fontId="1"/>
  </si>
  <si>
    <r>
      <rPr>
        <sz val="14"/>
        <rFont val="ＭＳ 明朝"/>
        <family val="1"/>
        <charset val="128"/>
      </rPr>
      <t>消費税仕入控除税額報告書</t>
    </r>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</si>
  <si>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〇〇〇〇号により分野・テーマ別の海外販路開拓等への支援強化事業補助金の交付決定の通知がありました同事業について、</t>
    </r>
    <rPh sb="19" eb="20">
      <t>ゴウ</t>
    </rPh>
    <phoneticPr fontId="1"/>
  </si>
  <si>
    <t>金額が証明できる書類など、免税事業者であることを確認できる資料</t>
    <phoneticPr fontId="1"/>
  </si>
  <si>
    <r>
      <rPr>
        <sz val="11"/>
        <rFont val="ＭＳ 明朝"/>
        <family val="1"/>
        <charset val="128"/>
      </rPr>
      <t>（１）</t>
    </r>
    <phoneticPr fontId="1"/>
  </si>
  <si>
    <r>
      <rPr>
        <sz val="11"/>
        <rFont val="ＭＳ 明朝"/>
        <family val="1"/>
        <charset val="128"/>
      </rPr>
      <t>（２）</t>
    </r>
    <phoneticPr fontId="1"/>
  </si>
  <si>
    <t>　　　標記について、関係書類を添えて報告します。</t>
    <rPh sb="3" eb="5">
      <t>ヒョウキ</t>
    </rPh>
    <rPh sb="10" eb="12">
      <t>カンケイ</t>
    </rPh>
    <rPh sb="12" eb="14">
      <t>ショルイ</t>
    </rPh>
    <rPh sb="15" eb="16">
      <t>ソ</t>
    </rPh>
    <rPh sb="18" eb="20">
      <t>ホウコク</t>
    </rPh>
    <phoneticPr fontId="1"/>
  </si>
  <si>
    <t>分野・テーマ別の海外販路開拓等への支援強化事業</t>
    <phoneticPr fontId="1"/>
  </si>
  <si>
    <t>１．事業内容（先進性のある輸出ビジネスモデルを構築するための実証支援事業）</t>
    <rPh sb="2" eb="4">
      <t>ジギョウ</t>
    </rPh>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</si>
  <si>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</si>
  <si>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</si>
  <si>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</si>
  <si>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</si>
  <si>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</si>
  <si>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</si>
  <si>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</si>
  <si>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</si>
  <si>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</si>
  <si>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</si>
  <si>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</si>
  <si>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</si>
  <si>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</si>
  <si>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</si>
  <si>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</si>
  <si>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</si>
  <si>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</si>
  <si>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</si>
  <si>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</si>
  <si>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</si>
  <si>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</si>
  <si>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</si>
  <si>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</si>
  <si>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</si>
  <si>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</si>
  <si>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</si>
  <si>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</si>
  <si>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</si>
  <si>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</si>
  <si>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</si>
  <si>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</si>
  <si>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</si>
  <si>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　分野・テーマ別の海外販路開拓等への支援強化事業の補助金交付決定前着手届</t>
    <rPh sb="28" eb="30">
      <t>コウフ</t>
    </rPh>
    <rPh sb="30" eb="32">
      <t>ケッテイ</t>
    </rPh>
    <rPh sb="32" eb="33">
      <t>マエ</t>
    </rPh>
    <rPh sb="33" eb="35">
      <t>チャクシュ</t>
    </rPh>
    <rPh sb="35" eb="36">
      <t>トドケ</t>
    </rPh>
    <phoneticPr fontId="1"/>
  </si>
  <si>
    <t>分野・テーマ別の海外販路開拓等への支援強化事業の採択通知のあった事業について、補助金交付決定前に着手することとしたいので、下記の条件を</t>
    <rPh sb="24" eb="26">
      <t>サイタク</t>
    </rPh>
    <rPh sb="26" eb="28">
      <t>ツウチ</t>
    </rPh>
    <rPh sb="32" eb="34">
      <t>ジギョウ</t>
    </rPh>
    <rPh sb="39" eb="42">
      <t>ホジョキン</t>
    </rPh>
    <rPh sb="42" eb="44">
      <t>コウフ</t>
    </rPh>
    <rPh sb="44" eb="46">
      <t>ケッテイ</t>
    </rPh>
    <rPh sb="46" eb="47">
      <t>マエ</t>
    </rPh>
    <rPh sb="48" eb="50">
      <t>チャクシュ</t>
    </rPh>
    <rPh sb="61" eb="63">
      <t>カキ</t>
    </rPh>
    <rPh sb="64" eb="66">
      <t>ジョウケン</t>
    </rPh>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</si>
  <si>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</si>
  <si>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</si>
  <si>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</si>
  <si>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</si>
  <si>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</si>
  <si>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</si>
  <si>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（３）</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</si>
  <si>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</si>
  <si>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</si>
  <si>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</si>
  <si>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</si>
  <si>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</si>
  <si>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</si>
  <si>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</si>
  <si>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</si>
  <si>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</si>
  <si>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以　　上</t>
    </r>
    <phoneticPr fontId="1"/>
  </si>
  <si>
    <r>
      <rPr>
        <sz val="11"/>
        <rFont val="ＭＳ 明朝"/>
        <family val="1"/>
        <charset val="128"/>
      </rPr>
      <t>であるとき。</t>
    </r>
    <phoneticPr fontId="1"/>
  </si>
  <si>
    <r>
      <rPr>
        <sz val="11"/>
        <rFont val="ＭＳ 明朝"/>
        <family val="1"/>
        <charset val="128"/>
      </rPr>
      <t>いるとき。</t>
    </r>
    <phoneticPr fontId="1"/>
  </si>
  <si>
    <r>
      <rPr>
        <sz val="11"/>
        <rFont val="ＭＳ 明朝"/>
        <family val="1"/>
        <charset val="128"/>
      </rPr>
      <t>は関与しているとき。</t>
    </r>
    <phoneticPr fontId="1"/>
  </si>
  <si>
    <t xml:space="preserve">暴力団排除に関する誓約事項  </t>
    <phoneticPr fontId="1"/>
  </si>
  <si>
    <t>２-1．事業の成果目標と成果（先進性のある輸出ビジネスモデルを構築するための実証支援事業）　定量目標</t>
    <rPh sb="4" eb="6">
      <t>ジギョウ</t>
    </rPh>
    <rPh sb="7" eb="9">
      <t>セイカ</t>
    </rPh>
    <rPh sb="9" eb="11">
      <t>モクヒョウ</t>
    </rPh>
    <rPh sb="12" eb="14">
      <t>セイカ</t>
    </rPh>
    <phoneticPr fontId="1"/>
  </si>
  <si>
    <t>先進性のある輸出ビジネスモデルを構築するための
実証支援事業計</t>
    <rPh sb="0" eb="3">
      <t>センシンセイ</t>
    </rPh>
    <rPh sb="6" eb="8">
      <t>ユシュツ</t>
    </rPh>
    <rPh sb="16" eb="18">
      <t>コウチク</t>
    </rPh>
    <rPh sb="24" eb="26">
      <t>ジッショウ</t>
    </rPh>
    <rPh sb="26" eb="28">
      <t>シエン</t>
    </rPh>
    <rPh sb="28" eb="30">
      <t>ジギョウ</t>
    </rPh>
    <rPh sb="30" eb="31">
      <t>ケイ</t>
    </rPh>
    <phoneticPr fontId="1"/>
  </si>
  <si>
    <t>単位（千円）</t>
    <phoneticPr fontId="1"/>
  </si>
  <si>
    <t>←令和４年度の報告の際はI、J、K列を表示してください。</t>
    <rPh sb="1" eb="3">
      <t>レイワ</t>
    </rPh>
    <rPh sb="4" eb="6">
      <t>ネンド</t>
    </rPh>
    <rPh sb="7" eb="9">
      <t>ホウコク</t>
    </rPh>
    <rPh sb="10" eb="11">
      <t>サイ</t>
    </rPh>
    <rPh sb="17" eb="18">
      <t>レツ</t>
    </rPh>
    <rPh sb="19" eb="21">
      <t>ヒョウジ</t>
    </rPh>
    <phoneticPr fontId="1"/>
  </si>
  <si>
    <t>　 令和５年度の報告の際はL、M、N列を表示してください。</t>
    <rPh sb="2" eb="4">
      <t>レイワ</t>
    </rPh>
    <rPh sb="5" eb="7">
      <t>ネンド</t>
    </rPh>
    <rPh sb="8" eb="10">
      <t>ホウコク</t>
    </rPh>
    <rPh sb="11" eb="12">
      <t>サイ</t>
    </rPh>
    <rPh sb="18" eb="19">
      <t>レツ</t>
    </rPh>
    <rPh sb="20" eb="22">
      <t>ヒョウジ</t>
    </rPh>
    <phoneticPr fontId="1"/>
  </si>
  <si>
    <t>３．輸出数量と金額等の分析（先進性のある輸出ビジネスモデルを構築するための実証支援事業）</t>
    <rPh sb="2" eb="4">
      <t>ユシュツ</t>
    </rPh>
    <rPh sb="4" eb="6">
      <t>スウリョウ</t>
    </rPh>
    <rPh sb="7" eb="10">
      <t>キンガクナド</t>
    </rPh>
    <rPh sb="11" eb="13">
      <t>ブンセキ</t>
    </rPh>
    <phoneticPr fontId="1"/>
  </si>
  <si>
    <t>４．次年度以降の活動方針（先進性のある輸出ビジネスモデルを構築するための実証支援事業）</t>
    <rPh sb="2" eb="5">
      <t>ジネンド</t>
    </rPh>
    <rPh sb="5" eb="7">
      <t>イコウ</t>
    </rPh>
    <rPh sb="8" eb="10">
      <t>カツドウ</t>
    </rPh>
    <rPh sb="10" eb="12">
      <t>ホウシン</t>
    </rPh>
    <phoneticPr fontId="1"/>
  </si>
  <si>
    <t>令和３年度
成果</t>
    <rPh sb="6" eb="8">
      <t>セイカ</t>
    </rPh>
    <phoneticPr fontId="1"/>
  </si>
  <si>
    <t>令和４年度
成果</t>
    <rPh sb="6" eb="8">
      <t>セイカ</t>
    </rPh>
    <phoneticPr fontId="1"/>
  </si>
  <si>
    <t>令和５年度
成果</t>
    <rPh sb="6" eb="8">
      <t>セイカ</t>
    </rPh>
    <phoneticPr fontId="1"/>
  </si>
  <si>
    <t>２-2．事業の成果目標と成果（先進性のある輸出ビジネスモデルを構築するための実証支援事業）　定性目標</t>
    <rPh sb="4" eb="6">
      <t>ジギョウ</t>
    </rPh>
    <rPh sb="7" eb="9">
      <t>セイカ</t>
    </rPh>
    <rPh sb="9" eb="11">
      <t>モクヒョウ</t>
    </rPh>
    <rPh sb="12" eb="14">
      <t>セイカ</t>
    </rPh>
    <rPh sb="46" eb="48">
      <t>テイセイ</t>
    </rPh>
    <phoneticPr fontId="1"/>
  </si>
  <si>
    <t>分野・テーマ別の海外販路開拓等への支援強化事業遂行状況兼概算払請求書</t>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</si>
  <si>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</si>
  <si>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</si>
  <si>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</si>
  <si>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r>
      <rPr>
        <sz val="11"/>
        <color theme="1"/>
        <rFont val="ＭＳ 明朝"/>
        <family val="1"/>
        <charset val="128"/>
      </rPr>
      <t>　令和３年〇〇月〇〇日付</t>
    </r>
    <r>
      <rPr>
        <sz val="11"/>
        <color theme="1"/>
        <rFont val="Century"/>
        <family val="1"/>
      </rPr>
      <t>AFA</t>
    </r>
    <r>
      <rPr>
        <sz val="11"/>
        <color theme="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</si>
  <si>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</si>
  <si>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</si>
  <si>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</si>
  <si>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</si>
  <si>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</si>
  <si>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</si>
  <si>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</si>
  <si>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</si>
  <si>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備考</t>
    </r>
    <rPh sb="0" eb="2">
      <t>ビコウ</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</si>
  <si>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</si>
  <si>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</si>
  <si>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</si>
  <si>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</si>
  <si>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</si>
  <si>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</si>
  <si>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t>以　　上</t>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</si>
  <si>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</si>
  <si>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</si>
  <si>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t>★遂行状況報告書兼概算払い請求書　様式⑤</t>
    <rPh sb="1" eb="9">
      <t>スイコウジョウキョウホウコクショケン</t>
    </rPh>
    <rPh sb="9" eb="11">
      <t>ガイサン</t>
    </rPh>
    <rPh sb="11" eb="12">
      <t>バラ</t>
    </rPh>
    <rPh sb="13" eb="16">
      <t>セイキュウショ</t>
    </rPh>
    <rPh sb="17" eb="19">
      <t>ヨウシキ</t>
    </rPh>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</si>
  <si>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</si>
  <si>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t>需用費（内訳は別表の1.経費の内容参照）</t>
    <rPh sb="0" eb="3">
      <t>ジュヨウヒ</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</si>
  <si>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上期事業実施報告書</t>
    </r>
    <rPh sb="2" eb="4">
      <t>カミキ</t>
    </rPh>
    <rPh sb="4" eb="6">
      <t>ジギョウ</t>
    </rPh>
    <rPh sb="6" eb="8">
      <t>ジッシ</t>
    </rPh>
    <rPh sb="8" eb="11">
      <t>ホウコクショ</t>
    </rPh>
    <phoneticPr fontId="1"/>
  </si>
  <si>
    <r>
      <rPr>
        <sz val="11"/>
        <color theme="1"/>
        <rFont val="ＭＳ 明朝"/>
        <family val="1"/>
        <charset val="128"/>
      </rPr>
      <t>（別添２）</t>
    </r>
    <rPh sb="1" eb="3">
      <t>ベッテン</t>
    </rPh>
    <phoneticPr fontId="1"/>
  </si>
  <si>
    <r>
      <rPr>
        <sz val="11"/>
        <color theme="1"/>
        <rFont val="ＭＳ 明朝"/>
        <family val="1"/>
        <charset val="128"/>
      </rPr>
      <t>様式第６号</t>
    </r>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</si>
  <si>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</si>
  <si>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9">
      <t>ホウコクショ</t>
    </rPh>
    <phoneticPr fontId="1"/>
  </si>
  <si>
    <r>
      <rPr>
        <sz val="11"/>
        <color theme="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</si>
  <si>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19" eb="21">
      <t>ショウニン</t>
    </rPh>
    <rPh sb="21" eb="24">
      <t>シンセイショ</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</si>
  <si>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</si>
  <si>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10" eb="12">
      <t>ヘンコウ</t>
    </rPh>
    <rPh sb="13" eb="15">
      <t>チュウシ</t>
    </rPh>
    <rPh sb="16" eb="18">
      <t>ハイシ</t>
    </rPh>
    <rPh sb="19" eb="21">
      <t>ショウニン</t>
    </rPh>
    <rPh sb="21" eb="24">
      <t>シンセイショ</t>
    </rPh>
    <phoneticPr fontId="1"/>
  </si>
  <si>
    <r>
      <rPr>
        <sz val="11"/>
        <rFont val="ＭＳ 明朝"/>
        <family val="1"/>
        <charset val="128"/>
      </rPr>
      <t>様式第９号</t>
    </r>
    <phoneticPr fontId="1"/>
  </si>
  <si>
    <r>
      <rPr>
        <sz val="11"/>
        <rFont val="ＭＳ 明朝"/>
        <family val="1"/>
        <charset val="128"/>
      </rPr>
      <t>（関係書類）</t>
    </r>
    <rPh sb="1" eb="5">
      <t>カンケイショルイ</t>
    </rPh>
    <phoneticPr fontId="1"/>
  </si>
  <si>
    <r>
      <rPr>
        <u/>
        <sz val="11"/>
        <color theme="10"/>
        <rFont val="ＭＳ 明朝"/>
        <family val="1"/>
        <charset val="128"/>
      </rPr>
      <t>事業内容</t>
    </r>
    <rPh sb="0" eb="2">
      <t>ジギョウ</t>
    </rPh>
    <rPh sb="2" eb="4">
      <t>ナイヨウ</t>
    </rPh>
    <phoneticPr fontId="1"/>
  </si>
  <si>
    <r>
      <rPr>
        <u/>
        <sz val="11"/>
        <color theme="10"/>
        <rFont val="ＭＳ 明朝"/>
        <family val="1"/>
        <charset val="128"/>
      </rPr>
      <t>①</t>
    </r>
    <phoneticPr fontId="1"/>
  </si>
  <si>
    <r>
      <rPr>
        <u/>
        <sz val="11"/>
        <color theme="10"/>
        <rFont val="ＭＳ 明朝"/>
        <family val="1"/>
        <charset val="128"/>
      </rPr>
      <t>事業の成果目標と成果　（定量目標）</t>
    </r>
    <phoneticPr fontId="1"/>
  </si>
  <si>
    <r>
      <rPr>
        <u/>
        <sz val="11"/>
        <color theme="10"/>
        <rFont val="ＭＳ 明朝"/>
        <family val="1"/>
        <charset val="128"/>
      </rPr>
      <t>②</t>
    </r>
    <phoneticPr fontId="1"/>
  </si>
  <si>
    <r>
      <rPr>
        <u/>
        <sz val="11"/>
        <color theme="10"/>
        <rFont val="ＭＳ 明朝"/>
        <family val="1"/>
        <charset val="128"/>
      </rPr>
      <t>事業の成果目標と成果　（定性目標）</t>
    </r>
    <rPh sb="12" eb="14">
      <t>テイセイ</t>
    </rPh>
    <phoneticPr fontId="1"/>
  </si>
  <si>
    <r>
      <rPr>
        <u/>
        <sz val="11"/>
        <color theme="10"/>
        <rFont val="ＭＳ 明朝"/>
        <family val="1"/>
        <charset val="128"/>
      </rPr>
      <t>輸出数量と金額等の分析</t>
    </r>
    <rPh sb="0" eb="2">
      <t>ユシュツ</t>
    </rPh>
    <rPh sb="2" eb="4">
      <t>スウリョウ</t>
    </rPh>
    <rPh sb="5" eb="8">
      <t>キンガクナド</t>
    </rPh>
    <rPh sb="9" eb="11">
      <t>ブンセキ</t>
    </rPh>
    <phoneticPr fontId="1"/>
  </si>
  <si>
    <r>
      <rPr>
        <u/>
        <sz val="11"/>
        <color theme="10"/>
        <rFont val="ＭＳ 明朝"/>
        <family val="1"/>
        <charset val="128"/>
      </rPr>
      <t>次年度以降の活動方針</t>
    </r>
    <rPh sb="0" eb="3">
      <t>ジネンド</t>
    </rPh>
    <rPh sb="3" eb="5">
      <t>イコウ</t>
    </rPh>
    <rPh sb="6" eb="8">
      <t>カツドウ</t>
    </rPh>
    <rPh sb="8" eb="10">
      <t>ホウシン</t>
    </rPh>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</si>
  <si>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事業成果の報告書</t>
    </r>
    <rPh sb="2" eb="4">
      <t>ジギョウ</t>
    </rPh>
    <rPh sb="4" eb="6">
      <t>セイカ</t>
    </rPh>
    <rPh sb="7" eb="9">
      <t>ホウコク</t>
    </rPh>
    <rPh sb="9" eb="10">
      <t>ショ</t>
    </rPh>
    <phoneticPr fontId="1"/>
  </si>
  <si>
    <r>
      <rPr>
        <sz val="11"/>
        <rFont val="ＭＳ 明朝"/>
        <family val="1"/>
        <charset val="128"/>
      </rPr>
      <t>（令和○○年○○月○○日付○○○○による額の確定通知額）</t>
    </r>
    <r>
      <rPr>
        <sz val="11"/>
        <rFont val="Century"/>
        <family val="1"/>
      </rPr>
      <t xml:space="preserve"> </t>
    </r>
    <phoneticPr fontId="1"/>
  </si>
  <si>
    <r>
      <rPr>
        <sz val="10"/>
        <color theme="1"/>
        <rFont val="ＭＳ 明朝"/>
        <family val="1"/>
        <charset val="128"/>
      </rPr>
      <t>対象品目の内訳が多い場合は、これを別葉とすることができます。</t>
    </r>
    <phoneticPr fontId="1"/>
  </si>
  <si>
    <r>
      <rPr>
        <sz val="10"/>
        <color theme="1"/>
        <rFont val="ＭＳ 明朝"/>
        <family val="1"/>
        <charset val="128"/>
      </rPr>
      <t>前年度の実績額を見込額で記載する場合は（　　）とし、実績額が確定後の次回報告時に実績額を記載してください。</t>
    </r>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</si>
  <si>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r>
      <rPr>
        <sz val="10"/>
        <color theme="1"/>
        <rFont val="ＭＳ 明朝"/>
        <family val="1"/>
        <charset val="128"/>
      </rPr>
      <t>目標額及び実績額の算定方法は、事業参加者（品目別輸出団体等の会員企業等）に係る事業実施対象国又は地域及び品目の輸出金額に基づき算定してください。</t>
    </r>
    <phoneticPr fontId="1"/>
  </si>
  <si>
    <r>
      <rPr>
        <sz val="10"/>
        <color theme="1"/>
        <rFont val="ＭＳ 明朝"/>
        <family val="1"/>
        <charset val="128"/>
      </rPr>
      <t>また、当該事業参加者に対して当該事業の実施に係る目標額及び実績額の報告を求めてください。（貿易統計等は使用しないでください。）</t>
    </r>
    <phoneticPr fontId="1"/>
  </si>
  <si>
    <r>
      <rPr>
        <sz val="10"/>
        <color theme="1"/>
        <rFont val="ＭＳ 明朝"/>
        <family val="1"/>
        <charset val="128"/>
      </rPr>
      <t>注</t>
    </r>
    <r>
      <rPr>
        <sz val="10"/>
        <color theme="1"/>
        <rFont val="Century"/>
        <family val="1"/>
      </rPr>
      <t>4</t>
    </r>
    <r>
      <rPr>
        <sz val="10"/>
        <color theme="1"/>
        <rFont val="ＭＳ 明朝"/>
        <family val="1"/>
        <charset val="128"/>
      </rPr>
      <t>：</t>
    </r>
    <rPh sb="0" eb="1">
      <t>チュウ</t>
    </rPh>
    <phoneticPr fontId="1"/>
  </si>
  <si>
    <r>
      <rPr>
        <sz val="10"/>
        <color theme="1"/>
        <rFont val="ＭＳ 明朝"/>
        <family val="1"/>
        <charset val="128"/>
      </rPr>
      <t>実績額の算定に当たっては、目標額を設定する際に対象とした期間及び対象範囲により算定してください。</t>
    </r>
    <phoneticPr fontId="1"/>
  </si>
  <si>
    <t>ジェトロは実施要領第5の1の(5)の②に基づき、採択の条件として当該計画の重要な構成要素として別途品目又は対象国ごとに、第5の3の(2)の成果目標を定めることがあります。</t>
    <phoneticPr fontId="1"/>
  </si>
  <si>
    <t>分野・テーマ別海外販路開拓支援強化事業実施要領第５の４の規定に基づき、その遂行状況　(令和3年12月末日現在）を下記のとおり報告します。</t>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</si>
  <si>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月末日現在）を下記のとおり報告し、また併せて金○○円を概算払によって交付されたく請求します。</t>
    </r>
    <phoneticPr fontId="1"/>
  </si>
  <si>
    <t>新ビジネスモデル申請様式集</t>
    <rPh sb="0" eb="1">
      <t>シン</t>
    </rPh>
    <rPh sb="8" eb="10">
      <t>シンセイ</t>
    </rPh>
    <rPh sb="10" eb="12">
      <t>ヨウシキ</t>
    </rPh>
    <rPh sb="12" eb="13">
      <t>シュウ</t>
    </rPh>
    <phoneticPr fontId="1"/>
  </si>
  <si>
    <r>
      <t>２．活動計画変更（変更・中止）による成果目標変更（先進性のある輸出ビジネスモデルを構築するための実証支援事業）　　　　</t>
    </r>
    <r>
      <rPr>
        <sz val="11"/>
        <color theme="1"/>
        <rFont val="ＭＳ 明朝"/>
        <family val="1"/>
        <charset val="128"/>
      </rPr>
      <t>単位（円）</t>
    </r>
    <rPh sb="2" eb="4">
      <t>カツドウ</t>
    </rPh>
    <rPh sb="18" eb="20">
      <t>セイカ</t>
    </rPh>
    <rPh sb="20" eb="22">
      <t>モクヒョウ</t>
    </rPh>
    <rPh sb="22" eb="24">
      <t>ヘンコウ</t>
    </rPh>
    <phoneticPr fontId="1"/>
  </si>
  <si>
    <r>
      <t>２．活動計画変更（変更・中止）による成果目標変更（先進性のある輸出ビジネスモデルを構築するための実証支援事業）　　　　　　　</t>
    </r>
    <r>
      <rPr>
        <sz val="11"/>
        <color theme="1"/>
        <rFont val="ＭＳ 明朝"/>
        <family val="1"/>
        <charset val="128"/>
      </rPr>
      <t>単位（円）</t>
    </r>
    <rPh sb="2" eb="4">
      <t>カツドウ</t>
    </rPh>
    <rPh sb="18" eb="20">
      <t>セイカ</t>
    </rPh>
    <rPh sb="20" eb="22">
      <t>モクヒョウ</t>
    </rPh>
    <rPh sb="22" eb="24">
      <t>ヘンコウ</t>
    </rPh>
    <phoneticPr fontId="1"/>
  </si>
  <si>
    <t>代表者氏名</t>
    <rPh sb="0" eb="3">
      <t>ダイヒョウシャ</t>
    </rPh>
    <phoneticPr fontId="1"/>
  </si>
  <si>
    <t>チェック欄</t>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</si>
</sst>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quot;(&quot;[$-411]ge&quot;)年&quot;"/>
    <numFmt numFmtId="190" formatCode="@&quot;申請について&quot;"/>
    <numFmt numFmtId="191" formatCode="@&quot;申請について&quot;\ "/>
    <numFmt numFmtId="192" formatCode="\(#,##0\)"/>
    <numFmt numFmtId="193" formatCode="0.0_);[Red]\(0.0\)"/>
  </numFmts>
  <fonts count="63">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4"/>
      <color rgb="FF000000"/>
      <name val="Century"/>
      <family val="1"/>
    </font>
    <font>
      <b/>
      <sz val="11"/>
      <color theme="1"/>
      <name val="ＭＳ 明朝"/>
      <family val="1"/>
      <charset val="128"/>
    </font>
    <font>
      <u/>
      <sz val="11"/>
      <color theme="10"/>
      <name val="Century"/>
      <family val="1"/>
    </font>
    <font>
      <sz val="11"/>
      <color theme="1"/>
      <name val="ＭＳ Ｐ明朝"/>
      <family val="1"/>
      <charset val="128"/>
    </font>
    <font>
      <sz val="14"/>
      <name val="Century"/>
      <family val="1"/>
    </font>
    <font>
      <sz val="12"/>
      <name val="Century"/>
      <family val="1"/>
    </font>
    <font>
      <sz val="11"/>
      <color rgb="FFFFFF00"/>
      <name val="ＭＳ 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11"/>
      <color rgb="FFFF0000"/>
      <name val="ＭＳ 明朝"/>
      <family val="1"/>
      <charset val="128"/>
    </font>
    <font>
      <b/>
      <sz val="12"/>
      <color theme="0"/>
      <name val="ＭＳ 明朝"/>
      <family val="1"/>
      <charset val="128"/>
    </font>
    <font>
      <sz val="8"/>
      <color indexed="8"/>
      <name val="ＭＳ 明朝"/>
      <family val="2"/>
      <charset val="128"/>
    </font>
    <font>
      <sz val="16"/>
      <color theme="1"/>
      <name val="ＭＳ 明朝"/>
      <family val="1"/>
      <charset val="128"/>
    </font>
    <font>
      <sz val="11"/>
      <color theme="0" tint="-0.34998626667073579"/>
      <name val="ＭＳ 明朝"/>
      <family val="1"/>
      <charset val="128"/>
    </font>
    <font>
      <sz val="11"/>
      <color rgb="FF000000"/>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sz val="12"/>
      <color theme="1"/>
      <name val="ＭＳ Ｐ明朝"/>
      <family val="1"/>
      <charset val="128"/>
    </font>
    <font>
      <i/>
      <sz val="12"/>
      <color theme="1"/>
      <name val="ＭＳ Ｐ明朝"/>
      <family val="1"/>
      <charset val="128"/>
    </font>
    <font>
      <b/>
      <sz val="12"/>
      <color theme="1"/>
      <name val="ＭＳ Ｐ明朝"/>
      <family val="1"/>
      <charset val="128"/>
    </font>
    <font>
      <sz val="9"/>
      <color rgb="FF000000"/>
      <name val="Meiryo UI"/>
      <family val="3"/>
      <charset val="128"/>
    </font>
    <font>
      <b/>
      <sz val="14"/>
      <color theme="1"/>
      <name val="ＭＳ 明朝"/>
      <family val="1"/>
      <charset val="128"/>
    </font>
    <font>
      <sz val="14"/>
      <name val="ＭＳ Ｐ明朝"/>
      <family val="1"/>
      <charset val="128"/>
    </font>
    <font>
      <sz val="8"/>
      <name val="ＭＳ 明朝"/>
      <family val="2"/>
      <charset val="128"/>
    </font>
    <font>
      <i/>
      <sz val="10"/>
      <color theme="1"/>
      <name val="ＭＳ 明朝"/>
      <family val="1"/>
      <charset val="128"/>
    </font>
    <font>
      <sz val="16"/>
      <name val="Century"/>
      <family val="1"/>
    </font>
    <font>
      <sz val="16"/>
      <name val="ＭＳ 明朝"/>
      <family val="1"/>
      <charset val="128"/>
    </font>
    <font>
      <b/>
      <u/>
      <sz val="12"/>
      <color rgb="FFFF0000"/>
      <name val="ＭＳ 明朝"/>
      <family val="1"/>
      <charset val="128"/>
    </font>
    <font>
      <sz val="11"/>
      <name val="ＭＳ Ｐ明朝"/>
      <family val="1"/>
      <charset val="128"/>
    </font>
    <font>
      <sz val="11"/>
      <color rgb="FFFFFF00"/>
      <name val="ＭＳ Ｐ明朝"/>
      <family val="1"/>
      <charset val="128"/>
    </font>
    <font>
      <sz val="9"/>
      <color indexed="81"/>
      <name val="MS P ゴシック"/>
      <family val="3"/>
      <charset val="128"/>
    </font>
    <font>
      <sz val="16"/>
      <color theme="1"/>
      <name val="Century"/>
      <family val="1"/>
    </font>
    <font>
      <sz val="14"/>
      <color theme="1"/>
      <name val="Century"/>
      <family val="1"/>
    </font>
    <font>
      <sz val="10"/>
      <color indexed="81"/>
      <name val="MS P ゴシック"/>
      <family val="3"/>
      <charset val="128"/>
    </font>
    <font>
      <b/>
      <sz val="10"/>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8" tint="0.79998168889431442"/>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thin">
        <color indexed="64"/>
      </left>
      <right style="medium">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dashed">
        <color indexed="64"/>
      </left>
      <right style="dashed">
        <color indexed="64"/>
      </right>
      <top style="double">
        <color rgb="FF000000"/>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medium">
        <color indexed="64"/>
      </right>
      <top style="double">
        <color indexed="64"/>
      </top>
      <bottom/>
      <diagonal/>
    </border>
    <border>
      <left style="dashed">
        <color indexed="64"/>
      </left>
      <right style="thin">
        <color indexed="64"/>
      </right>
      <top style="double">
        <color rgb="FF000000"/>
      </top>
      <bottom/>
      <diagonal/>
    </border>
    <border>
      <left style="thin">
        <color indexed="64"/>
      </left>
      <right style="medium">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hair">
        <color indexed="64"/>
      </bottom>
      <diagonal/>
    </border>
    <border>
      <left/>
      <right style="thin">
        <color indexed="64"/>
      </right>
      <top/>
      <bottom style="double">
        <color rgb="FF000000"/>
      </bottom>
      <diagonal/>
    </border>
    <border>
      <left/>
      <right/>
      <top/>
      <bottom style="double">
        <color rgb="FF000000"/>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1404">
    <xf numFmtId="0" fontId="0" fillId="0" borderId="0" xfId="0">
      <alignment vertical="center"/>
    </xf>
    <xf numFmtId="0" fontId="9" fillId="0" borderId="0" xfId="0" applyFont="1">
      <alignment vertical="center"/>
    </xf>
    <xf numFmtId="0" fontId="9" fillId="0" borderId="0"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13" fillId="0" borderId="0" xfId="0" applyFont="1">
      <alignment vertical="center"/>
    </xf>
    <xf numFmtId="0" fontId="4" fillId="0" borderId="0" xfId="0" applyFont="1" applyBorder="1" applyAlignment="1">
      <alignment vertical="center"/>
    </xf>
    <xf numFmtId="0" fontId="14" fillId="6" borderId="0" xfId="0" applyFont="1" applyFill="1" applyAlignment="1">
      <alignment vertical="center"/>
    </xf>
    <xf numFmtId="0" fontId="8" fillId="6" borderId="0" xfId="0" applyFont="1" applyFill="1" applyAlignment="1">
      <alignment vertical="center"/>
    </xf>
    <xf numFmtId="0" fontId="23" fillId="6" borderId="0" xfId="0" applyFont="1" applyFill="1" applyAlignment="1">
      <alignment vertical="center"/>
    </xf>
    <xf numFmtId="0" fontId="14" fillId="6" borderId="0" xfId="0" applyFont="1" applyFill="1" applyAlignment="1">
      <alignment horizontal="right" vertical="center"/>
    </xf>
    <xf numFmtId="0" fontId="13" fillId="0" borderId="0" xfId="0" applyFont="1" applyBorder="1" applyAlignment="1">
      <alignment vertical="center"/>
    </xf>
    <xf numFmtId="0" fontId="25" fillId="0" borderId="0" xfId="0" applyFont="1" applyBorder="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distributed" vertical="center" justifyLastLine="1"/>
    </xf>
    <xf numFmtId="0" fontId="18" fillId="0" borderId="0" xfId="0" applyFont="1" applyFill="1" applyAlignment="1">
      <alignment vertical="center"/>
    </xf>
    <xf numFmtId="0" fontId="13" fillId="0" borderId="0" xfId="0" applyFont="1" applyBorder="1" applyAlignment="1">
      <alignment vertical="top"/>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18" fillId="5" borderId="0" xfId="0" applyFont="1" applyFill="1" applyAlignment="1">
      <alignment vertical="center"/>
    </xf>
    <xf numFmtId="0" fontId="13" fillId="0" borderId="76" xfId="0" applyFont="1" applyBorder="1" applyAlignment="1">
      <alignment vertical="center"/>
    </xf>
    <xf numFmtId="0" fontId="13" fillId="0" borderId="14" xfId="0" applyFont="1" applyBorder="1" applyAlignment="1">
      <alignment vertical="center"/>
    </xf>
    <xf numFmtId="0" fontId="13" fillId="0" borderId="78" xfId="0" applyFont="1" applyBorder="1" applyAlignment="1">
      <alignment vertical="center"/>
    </xf>
    <xf numFmtId="0" fontId="13" fillId="0" borderId="77" xfId="0" applyFont="1" applyBorder="1" applyAlignment="1">
      <alignment vertical="center"/>
    </xf>
    <xf numFmtId="0" fontId="13" fillId="0" borderId="90" xfId="0" applyFont="1" applyBorder="1" applyAlignment="1">
      <alignment vertical="center"/>
    </xf>
    <xf numFmtId="0" fontId="16" fillId="0" borderId="0" xfId="1" applyFont="1">
      <alignment vertical="center"/>
    </xf>
    <xf numFmtId="0" fontId="13" fillId="0" borderId="22"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127"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left" vertical="center" indent="1"/>
    </xf>
    <xf numFmtId="49" fontId="13" fillId="0" borderId="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13" fillId="0" borderId="15" xfId="0" applyFont="1"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2" xfId="0" applyFont="1" applyBorder="1" applyAlignment="1">
      <alignment horizontal="right"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13" fillId="0" borderId="11" xfId="0" quotePrefix="1" applyFont="1" applyBorder="1" applyAlignment="1">
      <alignment horizontal="right" vertical="center"/>
    </xf>
    <xf numFmtId="0" fontId="13" fillId="0" borderId="78" xfId="0" applyFont="1" applyBorder="1" applyAlignment="1">
      <alignment horizontal="center" vertical="center"/>
    </xf>
    <xf numFmtId="49" fontId="13" fillId="0" borderId="76"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15" fillId="0" borderId="0" xfId="0" applyFont="1" applyBorder="1" applyAlignment="1">
      <alignment vertical="center"/>
    </xf>
    <xf numFmtId="0" fontId="13" fillId="0" borderId="0" xfId="0" applyFont="1" applyBorder="1" applyAlignment="1">
      <alignment vertical="top" wrapText="1"/>
    </xf>
    <xf numFmtId="0" fontId="13" fillId="0" borderId="0" xfId="0" applyFont="1" applyBorder="1" applyAlignment="1">
      <alignment horizontal="left" vertical="center" indent="1"/>
    </xf>
    <xf numFmtId="0" fontId="13" fillId="0" borderId="77" xfId="0" applyFont="1" applyBorder="1" applyAlignment="1">
      <alignment horizontal="center" vertical="center"/>
    </xf>
    <xf numFmtId="49" fontId="13" fillId="0" borderId="78" xfId="0" applyNumberFormat="1" applyFont="1" applyBorder="1" applyAlignment="1">
      <alignment horizontal="right" vertical="center"/>
    </xf>
    <xf numFmtId="0" fontId="13" fillId="0" borderId="12"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4" fillId="0" borderId="0" xfId="0" applyFo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6" fillId="0" borderId="0" xfId="0" applyFont="1" applyFill="1" applyBorder="1" applyAlignment="1">
      <alignment vertical="center" wrapText="1"/>
    </xf>
    <xf numFmtId="0" fontId="6" fillId="0" borderId="0" xfId="0" applyFont="1" applyBorder="1">
      <alignment vertical="center"/>
    </xf>
    <xf numFmtId="0" fontId="2" fillId="0" borderId="8" xfId="0" applyFont="1" applyBorder="1">
      <alignment vertical="center"/>
    </xf>
    <xf numFmtId="0" fontId="39" fillId="0" borderId="8" xfId="0" applyFont="1" applyBorder="1" applyAlignment="1">
      <alignment vertical="top" wrapText="1"/>
    </xf>
    <xf numFmtId="0" fontId="39" fillId="0" borderId="8" xfId="0" applyFont="1" applyBorder="1" applyAlignment="1">
      <alignment horizontal="center" vertical="top" wrapText="1"/>
    </xf>
    <xf numFmtId="0" fontId="2" fillId="0" borderId="8" xfId="0" applyFont="1" applyBorder="1" applyAlignment="1">
      <alignment vertical="center"/>
    </xf>
    <xf numFmtId="0" fontId="4" fillId="0" borderId="80" xfId="0" applyFont="1" applyBorder="1" applyAlignment="1">
      <alignment vertical="top" wrapText="1"/>
    </xf>
    <xf numFmtId="0" fontId="30" fillId="0" borderId="0" xfId="0" applyFont="1" applyBorder="1" applyAlignment="1">
      <alignment vertical="top" wrapText="1"/>
    </xf>
    <xf numFmtId="0" fontId="25" fillId="0" borderId="0" xfId="0" applyFont="1" applyBorder="1" applyAlignment="1">
      <alignment vertical="top" wrapText="1"/>
    </xf>
    <xf numFmtId="0" fontId="6" fillId="0" borderId="0" xfId="0" applyFont="1" applyBorder="1" applyAlignment="1">
      <alignment horizontal="left" vertical="top" wrapText="1"/>
    </xf>
    <xf numFmtId="0" fontId="26" fillId="0" borderId="0" xfId="0" applyFont="1" applyBorder="1" applyAlignment="1">
      <alignment horizontal="left" vertical="top" wrapText="1"/>
    </xf>
    <xf numFmtId="0" fontId="6" fillId="0" borderId="0" xfId="0" applyFont="1">
      <alignment vertical="center"/>
    </xf>
    <xf numFmtId="0" fontId="2" fillId="0" borderId="0" xfId="0" applyFont="1" applyFill="1" applyBorder="1" applyAlignment="1">
      <alignment vertical="top" wrapText="1"/>
    </xf>
    <xf numFmtId="0" fontId="20" fillId="0" borderId="0" xfId="0" applyFont="1" applyFill="1" applyBorder="1" applyAlignment="1">
      <alignment vertical="top"/>
    </xf>
    <xf numFmtId="0" fontId="4" fillId="0" borderId="0" xfId="0" applyFont="1" applyBorder="1" applyAlignment="1">
      <alignment vertical="top" wrapText="1"/>
    </xf>
    <xf numFmtId="0" fontId="2" fillId="0" borderId="8" xfId="0" applyFont="1" applyBorder="1" applyAlignment="1">
      <alignment vertical="top" wrapText="1"/>
    </xf>
    <xf numFmtId="0" fontId="39" fillId="0" borderId="0" xfId="0" applyFont="1" applyBorder="1" applyAlignment="1">
      <alignment vertical="center"/>
    </xf>
    <xf numFmtId="0" fontId="34" fillId="0" borderId="11" xfId="0" applyFont="1" applyBorder="1" applyAlignme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16" fillId="0" borderId="10" xfId="1" applyFont="1" applyBorder="1">
      <alignment vertical="center"/>
    </xf>
    <xf numFmtId="0" fontId="13" fillId="0" borderId="10" xfId="0" applyFont="1" applyBorder="1" applyAlignment="1">
      <alignment horizontal="left" vertical="center" indent="1"/>
    </xf>
    <xf numFmtId="0" fontId="9" fillId="0" borderId="1" xfId="0" applyFont="1" applyBorder="1" applyAlignment="1">
      <alignment horizontal="left" vertical="center" indent="1"/>
    </xf>
    <xf numFmtId="0" fontId="9" fillId="0" borderId="10" xfId="0" applyFont="1" applyBorder="1" applyAlignment="1">
      <alignment horizontal="left" vertical="center" indent="1"/>
    </xf>
    <xf numFmtId="0" fontId="13" fillId="0" borderId="76" xfId="0" applyFont="1" applyBorder="1" applyAlignment="1">
      <alignment horizontal="left" vertical="center" indent="1"/>
    </xf>
    <xf numFmtId="0" fontId="13" fillId="0" borderId="77" xfId="0" applyFont="1" applyBorder="1" applyAlignment="1">
      <alignment horizontal="left" vertical="center" indent="1"/>
    </xf>
    <xf numFmtId="0" fontId="28" fillId="0" borderId="0" xfId="0" applyFont="1" applyBorder="1" applyAlignment="1">
      <alignment vertical="center"/>
    </xf>
    <xf numFmtId="0" fontId="16" fillId="0" borderId="0" xfId="1" applyFont="1" applyBorder="1" applyAlignment="1">
      <alignment vertical="center"/>
    </xf>
    <xf numFmtId="0" fontId="9" fillId="0" borderId="77" xfId="0" applyFont="1" applyBorder="1">
      <alignment vertical="center"/>
    </xf>
    <xf numFmtId="0" fontId="9" fillId="0" borderId="78" xfId="0" applyFont="1" applyBorder="1">
      <alignment vertical="center"/>
    </xf>
    <xf numFmtId="0" fontId="34" fillId="0" borderId="78" xfId="0" applyFont="1" applyBorder="1" applyAlignment="1">
      <alignment vertical="center"/>
    </xf>
    <xf numFmtId="0" fontId="9" fillId="0" borderId="10" xfId="0" quotePrefix="1" applyFont="1" applyBorder="1" applyAlignment="1">
      <alignment horizontal="center" vertical="center"/>
    </xf>
    <xf numFmtId="0" fontId="16" fillId="0" borderId="76" xfId="1" applyFont="1" applyBorder="1" applyAlignment="1">
      <alignment horizontal="center" vertical="center"/>
    </xf>
    <xf numFmtId="0" fontId="16" fillId="0" borderId="11" xfId="1" quotePrefix="1" applyFont="1" applyBorder="1">
      <alignment vertical="center"/>
    </xf>
    <xf numFmtId="0" fontId="16" fillId="0" borderId="11" xfId="1" applyFont="1" applyBorder="1">
      <alignment vertical="center"/>
    </xf>
    <xf numFmtId="0" fontId="16" fillId="0" borderId="11" xfId="1" applyFont="1" applyBorder="1" applyAlignment="1">
      <alignment vertical="center"/>
    </xf>
    <xf numFmtId="0" fontId="16" fillId="0" borderId="12" xfId="1" applyFont="1" applyBorder="1" applyAlignment="1">
      <alignment vertical="center"/>
    </xf>
    <xf numFmtId="0" fontId="16" fillId="0" borderId="22" xfId="1" applyFont="1" applyBorder="1" applyAlignment="1">
      <alignment horizontal="right" vertical="center"/>
    </xf>
    <xf numFmtId="0" fontId="16" fillId="0" borderId="10" xfId="1" applyFont="1" applyBorder="1" applyAlignment="1">
      <alignment horizontal="center" vertical="center"/>
    </xf>
    <xf numFmtId="0" fontId="16" fillId="0" borderId="10" xfId="1" applyFont="1" applyBorder="1" applyAlignment="1">
      <alignment horizontal="left" vertical="center" indent="1"/>
    </xf>
    <xf numFmtId="0" fontId="16" fillId="0" borderId="10" xfId="1" applyFont="1" applyBorder="1" applyAlignment="1">
      <alignment vertical="center"/>
    </xf>
    <xf numFmtId="0" fontId="16" fillId="0" borderId="13" xfId="1" applyFont="1" applyBorder="1" applyAlignment="1">
      <alignment horizontal="center" vertical="center"/>
    </xf>
    <xf numFmtId="0" fontId="16" fillId="0" borderId="0" xfId="1" applyFont="1" applyAlignment="1">
      <alignment horizontal="center" vertical="center"/>
    </xf>
    <xf numFmtId="0" fontId="16" fillId="0" borderId="0" xfId="1" quotePrefix="1" applyFont="1">
      <alignment vertical="center"/>
    </xf>
    <xf numFmtId="0" fontId="16" fillId="0" borderId="32" xfId="1" applyFont="1" applyBorder="1" applyAlignment="1">
      <alignment horizontal="right" vertical="center"/>
    </xf>
    <xf numFmtId="0" fontId="16" fillId="0" borderId="12" xfId="1" applyFont="1" applyBorder="1">
      <alignment vertical="center"/>
    </xf>
    <xf numFmtId="0" fontId="16" fillId="0" borderId="22" xfId="1" applyFont="1" applyBorder="1">
      <alignment vertical="center"/>
    </xf>
    <xf numFmtId="0" fontId="16" fillId="0" borderId="77" xfId="1" applyFont="1" applyBorder="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41" fontId="12" fillId="0" borderId="0" xfId="0" applyNumberFormat="1" applyFont="1" applyAlignment="1">
      <alignment horizontal="center" vertical="center"/>
    </xf>
    <xf numFmtId="0" fontId="16" fillId="0" borderId="22" xfId="1" applyFont="1" applyBorder="1" applyAlignment="1">
      <alignment horizontal="right" vertical="center" indent="1"/>
    </xf>
    <xf numFmtId="49" fontId="16" fillId="0" borderId="10" xfId="1" applyNumberFormat="1" applyFont="1" applyBorder="1" applyAlignment="1">
      <alignment horizontal="center" vertical="center"/>
    </xf>
    <xf numFmtId="0" fontId="16" fillId="0" borderId="12" xfId="1" applyFont="1" applyBorder="1" applyAlignment="1">
      <alignment horizontal="center" vertical="center"/>
    </xf>
    <xf numFmtId="0" fontId="16" fillId="0" borderId="11" xfId="1" applyFont="1" applyBorder="1" applyAlignment="1">
      <alignment horizontal="left" vertical="center" indent="1"/>
    </xf>
    <xf numFmtId="0" fontId="33" fillId="0" borderId="10" xfId="1" applyFont="1" applyBorder="1" applyAlignment="1">
      <alignment horizontal="left" vertical="center" indent="1"/>
    </xf>
    <xf numFmtId="0" fontId="16" fillId="0" borderId="77" xfId="1" quotePrefix="1" applyFont="1" applyBorder="1" applyAlignment="1">
      <alignment horizontal="center" vertical="center"/>
    </xf>
    <xf numFmtId="0" fontId="16" fillId="0" borderId="78" xfId="1" quotePrefix="1" applyFont="1" applyBorder="1">
      <alignment vertical="center"/>
    </xf>
    <xf numFmtId="0" fontId="16" fillId="0" borderId="78" xfId="1" applyFont="1" applyBorder="1">
      <alignment vertical="center"/>
    </xf>
    <xf numFmtId="0" fontId="9" fillId="0" borderId="90" xfId="0" applyFont="1" applyBorder="1">
      <alignment vertical="center"/>
    </xf>
    <xf numFmtId="0" fontId="16" fillId="0" borderId="76" xfId="1" quotePrefix="1" applyFont="1" applyBorder="1" applyAlignment="1">
      <alignment horizontal="center" vertical="center"/>
    </xf>
    <xf numFmtId="0" fontId="16" fillId="0" borderId="14" xfId="1" quotePrefix="1" applyFont="1" applyBorder="1">
      <alignment vertical="center"/>
    </xf>
    <xf numFmtId="0" fontId="16" fillId="0" borderId="76" xfId="1" applyFont="1" applyBorder="1">
      <alignment vertical="center"/>
    </xf>
    <xf numFmtId="0" fontId="9" fillId="0" borderId="140" xfId="0" applyFont="1" applyBorder="1">
      <alignment vertical="center"/>
    </xf>
    <xf numFmtId="0" fontId="13" fillId="0" borderId="140" xfId="0" applyFont="1" applyBorder="1" applyAlignment="1">
      <alignment vertical="center"/>
    </xf>
    <xf numFmtId="0" fontId="13" fillId="0" borderId="78" xfId="1" applyFont="1" applyBorder="1">
      <alignment vertical="center"/>
    </xf>
    <xf numFmtId="0" fontId="16" fillId="0" borderId="22" xfId="1" quotePrefix="1" applyFont="1" applyBorder="1" applyAlignment="1">
      <alignment horizontal="center" vertical="center"/>
    </xf>
    <xf numFmtId="0" fontId="16" fillId="0" borderId="0" xfId="1" quotePrefix="1" applyFont="1" applyBorder="1">
      <alignment vertical="center"/>
    </xf>
    <xf numFmtId="0" fontId="9" fillId="0" borderId="77" xfId="0" applyFont="1" applyBorder="1" applyAlignment="1">
      <alignment horizontal="center" vertical="center"/>
    </xf>
    <xf numFmtId="0" fontId="9" fillId="0" borderId="78" xfId="0" quotePrefix="1" applyFont="1" applyBorder="1">
      <alignment vertical="center"/>
    </xf>
    <xf numFmtId="0" fontId="9" fillId="0" borderId="0" xfId="0" applyFont="1" applyAlignment="1">
      <alignment horizontal="center" vertical="center"/>
    </xf>
    <xf numFmtId="0" fontId="9" fillId="0" borderId="12" xfId="0" quotePrefix="1" applyFont="1" applyBorder="1">
      <alignment vertical="center"/>
    </xf>
    <xf numFmtId="0" fontId="13" fillId="0" borderId="78" xfId="0" applyFont="1" applyBorder="1" applyAlignment="1">
      <alignment horizontal="right" vertical="center"/>
    </xf>
    <xf numFmtId="0" fontId="13" fillId="0" borderId="78" xfId="0" applyFont="1" applyBorder="1" applyAlignment="1">
      <alignment horizontal="left" vertical="center" indent="1"/>
    </xf>
    <xf numFmtId="0" fontId="9" fillId="0" borderId="77" xfId="0" quotePrefix="1" applyFont="1" applyBorder="1" applyAlignment="1">
      <alignment horizontal="center" vertical="center"/>
    </xf>
    <xf numFmtId="0" fontId="16" fillId="0" borderId="140" xfId="1" quotePrefix="1" applyFont="1" applyBorder="1">
      <alignment vertical="center"/>
    </xf>
    <xf numFmtId="0" fontId="9" fillId="0" borderId="90" xfId="0" quotePrefix="1" applyFont="1" applyBorder="1">
      <alignment vertical="center"/>
    </xf>
    <xf numFmtId="0" fontId="16" fillId="0" borderId="22" xfId="1" applyFont="1" applyBorder="1" applyAlignment="1">
      <alignment horizontal="center" vertical="center"/>
    </xf>
    <xf numFmtId="0" fontId="16" fillId="0" borderId="127" xfId="1" quotePrefix="1" applyFont="1" applyBorder="1">
      <alignment vertical="center"/>
    </xf>
    <xf numFmtId="0" fontId="54" fillId="0" borderId="0" xfId="0" applyFont="1" applyAlignment="1">
      <alignment horizontal="right" vertical="center"/>
    </xf>
    <xf numFmtId="0" fontId="26" fillId="0" borderId="0" xfId="0" applyFont="1" applyBorder="1" applyAlignme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Border="1" applyAlignment="1">
      <alignment horizontal="right" vertical="center"/>
    </xf>
    <xf numFmtId="0" fontId="31" fillId="5" borderId="0" xfId="0" applyFont="1" applyFill="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7" fillId="0" borderId="0" xfId="1">
      <alignment vertical="center"/>
    </xf>
    <xf numFmtId="0" fontId="9" fillId="0" borderId="76" xfId="0" applyFont="1" applyBorder="1">
      <alignment vertical="center"/>
    </xf>
    <xf numFmtId="0" fontId="9" fillId="0" borderId="32" xfId="0" applyFont="1" applyBorder="1">
      <alignment vertical="center"/>
    </xf>
    <xf numFmtId="0" fontId="9" fillId="0" borderId="13" xfId="0" applyFont="1" applyBorder="1" applyAlignment="1">
      <alignment horizontal="center" vertical="center"/>
    </xf>
    <xf numFmtId="0" fontId="16" fillId="0" borderId="140" xfId="1" quotePrefix="1" applyFont="1" applyBorder="1" applyAlignment="1">
      <alignment horizontal="center" vertical="center"/>
    </xf>
    <xf numFmtId="0" fontId="9" fillId="0" borderId="90" xfId="0" quotePrefix="1" applyFont="1" applyBorder="1" applyAlignment="1">
      <alignment horizontal="center" vertical="center"/>
    </xf>
    <xf numFmtId="0" fontId="16" fillId="0" borderId="78" xfId="1" applyFont="1" applyBorder="1" applyAlignment="1">
      <alignment vertical="center"/>
    </xf>
    <xf numFmtId="0" fontId="16" fillId="0" borderId="90" xfId="1" quotePrefix="1" applyFont="1" applyBorder="1" applyAlignment="1">
      <alignment horizontal="center" vertical="center"/>
    </xf>
    <xf numFmtId="0" fontId="9" fillId="0" borderId="0" xfId="0" quotePrefix="1" applyFont="1">
      <alignment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44" fillId="0" borderId="201" xfId="0" applyFont="1" applyBorder="1" applyAlignment="1">
      <alignment horizontal="center" vertical="center"/>
    </xf>
    <xf numFmtId="0" fontId="12" fillId="0" borderId="202" xfId="0" applyFont="1" applyBorder="1" applyAlignment="1">
      <alignment horizontal="center" vertical="center"/>
    </xf>
    <xf numFmtId="0" fontId="12" fillId="0" borderId="203" xfId="0" applyFont="1" applyBorder="1" applyAlignment="1">
      <alignment horizontal="center" vertical="center"/>
    </xf>
    <xf numFmtId="0" fontId="12" fillId="0" borderId="204" xfId="0" applyFont="1" applyBorder="1" applyAlignment="1">
      <alignment horizontal="center" vertical="center"/>
    </xf>
    <xf numFmtId="0" fontId="12" fillId="0" borderId="205" xfId="0" applyFont="1" applyBorder="1" applyAlignment="1">
      <alignment horizontal="center" vertical="center"/>
    </xf>
    <xf numFmtId="0" fontId="12" fillId="0" borderId="206" xfId="0" applyFont="1" applyBorder="1" applyAlignment="1">
      <alignment horizontal="center" vertical="center"/>
    </xf>
    <xf numFmtId="0" fontId="13" fillId="6" borderId="13"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31" fillId="5" borderId="0" xfId="0" applyFont="1" applyFill="1" applyAlignment="1">
      <alignment horizontal="center" vertical="center"/>
    </xf>
    <xf numFmtId="184" fontId="25" fillId="0" borderId="0" xfId="0" applyNumberFormat="1" applyFont="1" applyFill="1" applyAlignment="1">
      <alignment horizontal="center" vertical="center" shrinkToFit="1"/>
    </xf>
    <xf numFmtId="0" fontId="29" fillId="0" borderId="0" xfId="0" applyFont="1" applyBorder="1" applyAlignment="1">
      <alignment horizontal="left" vertical="center" indent="1" shrinkToFit="1"/>
    </xf>
    <xf numFmtId="0" fontId="27" fillId="0" borderId="0" xfId="0" applyFont="1" applyBorder="1" applyAlignment="1">
      <alignment horizontal="left" vertical="center" indent="1" shrinkToFit="1"/>
    </xf>
    <xf numFmtId="0" fontId="49" fillId="0" borderId="0" xfId="0" applyFont="1" applyBorder="1" applyAlignment="1">
      <alignment horizontal="left" vertical="center" indent="1"/>
    </xf>
    <xf numFmtId="0" fontId="18" fillId="0" borderId="0" xfId="0" applyFont="1" applyBorder="1" applyAlignment="1">
      <alignment horizontal="left" vertical="center" indent="1"/>
    </xf>
    <xf numFmtId="0" fontId="40" fillId="0" borderId="2" xfId="0" applyFont="1" applyBorder="1" applyAlignment="1">
      <alignment vertical="top" wrapText="1"/>
    </xf>
    <xf numFmtId="0" fontId="40" fillId="0" borderId="3" xfId="0" applyFont="1" applyBorder="1" applyAlignment="1">
      <alignment vertical="top" wrapText="1"/>
    </xf>
    <xf numFmtId="0" fontId="40" fillId="0" borderId="4" xfId="0" applyFont="1" applyBorder="1" applyAlignment="1">
      <alignment vertical="top" wrapText="1"/>
    </xf>
    <xf numFmtId="0" fontId="40" fillId="0" borderId="5" xfId="0" applyFont="1" applyBorder="1" applyAlignment="1">
      <alignment vertical="top" wrapText="1"/>
    </xf>
    <xf numFmtId="0" fontId="40" fillId="0" borderId="0" xfId="0" applyFont="1" applyBorder="1" applyAlignment="1">
      <alignment vertical="top" wrapText="1"/>
    </xf>
    <xf numFmtId="0" fontId="40" fillId="0" borderId="6" xfId="0" applyFont="1" applyBorder="1" applyAlignment="1">
      <alignment vertical="top" wrapText="1"/>
    </xf>
    <xf numFmtId="0" fontId="40" fillId="0" borderId="7" xfId="0" applyFont="1" applyBorder="1" applyAlignment="1">
      <alignment vertical="top" wrapText="1"/>
    </xf>
    <xf numFmtId="0" fontId="40" fillId="0" borderId="8" xfId="0" applyFont="1" applyBorder="1" applyAlignment="1">
      <alignment vertical="top" wrapText="1"/>
    </xf>
    <xf numFmtId="0" fontId="40" fillId="0" borderId="9" xfId="0" applyFont="1" applyBorder="1" applyAlignment="1">
      <alignment vertical="top" wrapText="1"/>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13"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xf>
    <xf numFmtId="0" fontId="2" fillId="0" borderId="0" xfId="0" applyFo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0"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0" xfId="0" applyFont="1" applyBorder="1" applyAlignment="1" applyProtection="1">
      <alignment vertical="center" wrapText="1"/>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wrapText="1"/>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0" fillId="0" borderId="76" xfId="0" applyFont="1" applyFill="1" applyBorder="1" applyAlignment="1" applyProtection="1">
      <alignment vertical="center" shrinkToFit="1"/>
      <protection locked="0"/>
    </xf>
    <xf numFmtId="0" fontId="30" fillId="0" borderId="14" xfId="0" applyFont="1" applyFill="1" applyBorder="1" applyAlignment="1" applyProtection="1">
      <alignment vertical="center" shrinkToFit="1"/>
      <protection locked="0"/>
    </xf>
    <xf numFmtId="0" fontId="30" fillId="0" borderId="20" xfId="0" applyFont="1" applyFill="1" applyBorder="1" applyAlignment="1" applyProtection="1">
      <alignment vertical="center" shrinkToFit="1"/>
      <protection locked="0"/>
    </xf>
    <xf numFmtId="0" fontId="2" fillId="0" borderId="0" xfId="0" applyFont="1" applyFill="1" applyBorder="1" applyAlignment="1" applyProtection="1">
      <alignment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30" fillId="0" borderId="21" xfId="0" applyFont="1" applyFill="1" applyBorder="1" applyAlignment="1" applyProtection="1">
      <alignment vertical="center" shrinkToFit="1"/>
      <protection locked="0"/>
    </xf>
    <xf numFmtId="0" fontId="30" fillId="0" borderId="8" xfId="0" applyFont="1" applyFill="1" applyBorder="1" applyAlignment="1" applyProtection="1">
      <alignment vertical="center" shrinkToFit="1"/>
      <protection locked="0"/>
    </xf>
    <xf numFmtId="0" fontId="30" fillId="0" borderId="9" xfId="0" applyFont="1" applyFill="1" applyBorder="1" applyAlignment="1" applyProtection="1">
      <alignment vertical="center" shrinkToFit="1"/>
      <protection locked="0"/>
    </xf>
    <xf numFmtId="0" fontId="2" fillId="0" borderId="18" xfId="0" applyFont="1" applyBorder="1" applyAlignment="1" applyProtection="1">
      <alignment horizontal="center" vertical="center" wrapText="1"/>
      <protection locked="0"/>
    </xf>
    <xf numFmtId="179" fontId="30" fillId="0" borderId="23" xfId="0" applyNumberFormat="1" applyFont="1" applyBorder="1" applyAlignment="1" applyProtection="1">
      <alignment horizontal="left" vertical="center" wrapText="1" inden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shrinkToFit="1"/>
      <protection locked="0"/>
    </xf>
    <xf numFmtId="0" fontId="2" fillId="0" borderId="76"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8" xfId="0" applyFont="1" applyFill="1" applyBorder="1" applyAlignment="1" applyProtection="1">
      <alignment horizontal="center" vertical="center" wrapText="1" shrinkToFi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30" fillId="0" borderId="16" xfId="0" applyFont="1" applyBorder="1" applyAlignment="1" applyProtection="1">
      <alignment horizontal="left" vertical="center" indent="2" shrinkToFit="1"/>
      <protection locked="0"/>
    </xf>
    <xf numFmtId="0" fontId="30" fillId="0" borderId="17" xfId="0" applyFont="1" applyBorder="1" applyAlignment="1" applyProtection="1">
      <alignment horizontal="left" vertical="center" indent="2" shrinkToFit="1"/>
      <protection locked="0"/>
    </xf>
    <xf numFmtId="0" fontId="30" fillId="0" borderId="19" xfId="0" applyFont="1" applyBorder="1" applyAlignment="1" applyProtection="1">
      <alignment horizontal="left" vertical="center" indent="2" shrinkToFit="1"/>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2" fillId="0" borderId="25" xfId="0" applyFont="1" applyBorder="1" applyAlignment="1" applyProtection="1">
      <alignment horizontal="center" vertical="center" wrapText="1"/>
      <protection locked="0"/>
    </xf>
    <xf numFmtId="0" fontId="38" fillId="0" borderId="76" xfId="0" applyFont="1" applyBorder="1" applyAlignment="1" applyProtection="1">
      <alignment horizontal="left" vertical="center" indent="2" shrinkToFit="1"/>
      <protection locked="0"/>
    </xf>
    <xf numFmtId="0" fontId="38" fillId="0" borderId="14" xfId="0" applyFont="1" applyBorder="1" applyAlignment="1" applyProtection="1">
      <alignment horizontal="left" vertical="center" indent="2" shrinkToFit="1"/>
      <protection locked="0"/>
    </xf>
    <xf numFmtId="0" fontId="38" fillId="0" borderId="20" xfId="0" applyFont="1" applyBorder="1" applyAlignment="1" applyProtection="1">
      <alignment horizontal="left" vertical="center" indent="2" shrinkToFit="1"/>
      <protection locked="0"/>
    </xf>
    <xf numFmtId="0" fontId="2" fillId="0" borderId="28" xfId="0" applyFont="1" applyBorder="1" applyAlignment="1" applyProtection="1">
      <alignment horizontal="center" vertical="center" wrapText="1"/>
      <protection locked="0"/>
    </xf>
    <xf numFmtId="0" fontId="38" fillId="0" borderId="21" xfId="0" applyFont="1" applyBorder="1" applyAlignment="1" applyProtection="1">
      <alignment horizontal="left" vertical="center" indent="2" shrinkToFit="1"/>
      <protection locked="0"/>
    </xf>
    <xf numFmtId="0" fontId="38" fillId="0" borderId="8" xfId="0" applyFont="1" applyBorder="1" applyAlignment="1" applyProtection="1">
      <alignment horizontal="left" vertical="center" indent="2" shrinkToFit="1"/>
      <protection locked="0"/>
    </xf>
    <xf numFmtId="0" fontId="38" fillId="0" borderId="9" xfId="0" applyFont="1" applyBorder="1" applyAlignment="1" applyProtection="1">
      <alignment horizontal="left" vertical="center" indent="2" shrinkToFit="1"/>
      <protection locked="0"/>
    </xf>
    <xf numFmtId="0" fontId="2" fillId="0" borderId="63" xfId="0" applyFont="1" applyBorder="1" applyAlignment="1" applyProtection="1">
      <alignment vertical="center" shrinkToFit="1"/>
      <protection locked="0"/>
    </xf>
    <xf numFmtId="0" fontId="2" fillId="0" borderId="23" xfId="0" applyFont="1" applyBorder="1" applyAlignment="1" applyProtection="1">
      <alignment horizontal="center" vertical="center" wrapTex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0" fontId="2" fillId="0" borderId="25" xfId="0" applyFont="1" applyBorder="1" applyAlignment="1" applyProtection="1">
      <alignment horizontal="center" vertical="center" wrapText="1"/>
      <protection locked="0"/>
    </xf>
    <xf numFmtId="0" fontId="30" fillId="0" borderId="10" xfId="0" applyFont="1" applyBorder="1" applyAlignment="1" applyProtection="1">
      <alignment horizontal="left" vertical="center" wrapText="1" indent="2"/>
      <protection locked="0"/>
    </xf>
    <xf numFmtId="0" fontId="30" fillId="0" borderId="11" xfId="0" applyFont="1" applyBorder="1" applyAlignment="1" applyProtection="1">
      <alignment horizontal="left" vertical="center" wrapText="1" indent="2"/>
      <protection locked="0"/>
    </xf>
    <xf numFmtId="0" fontId="30" fillId="0" borderId="31" xfId="0" applyFont="1" applyBorder="1" applyAlignment="1" applyProtection="1">
      <alignment horizontal="left" vertical="center" wrapText="1" indent="2"/>
      <protection locked="0"/>
    </xf>
    <xf numFmtId="0" fontId="2" fillId="0" borderId="0" xfId="0" applyFont="1" applyBorder="1" applyAlignment="1" applyProtection="1">
      <alignment vertical="top" wrapTex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180" fontId="2" fillId="3" borderId="10" xfId="0" applyNumberFormat="1"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2" fillId="0" borderId="69" xfId="0" applyFont="1" applyFill="1" applyBorder="1" applyAlignment="1" applyProtection="1">
      <alignment horizontal="center" vertical="center" wrapText="1" shrinkToFit="1"/>
      <protection locked="0"/>
    </xf>
    <xf numFmtId="0" fontId="2" fillId="0" borderId="76"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6" xfId="0" applyFont="1" applyFill="1" applyBorder="1" applyAlignment="1" applyProtection="1">
      <alignment horizontal="center" vertical="center" wrapText="1" shrinkToFit="1"/>
      <protection locked="0"/>
    </xf>
    <xf numFmtId="0" fontId="2" fillId="0" borderId="77" xfId="0" applyFont="1" applyBorder="1" applyAlignment="1" applyProtection="1">
      <alignment vertical="center"/>
      <protection locked="0"/>
    </xf>
    <xf numFmtId="0" fontId="2" fillId="0" borderId="78"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33" fillId="0" borderId="73" xfId="1" applyFont="1" applyBorder="1" applyAlignment="1" applyProtection="1">
      <alignment vertical="center"/>
      <protection locked="0"/>
    </xf>
    <xf numFmtId="0" fontId="33" fillId="0" borderId="74" xfId="1" applyFont="1" applyBorder="1" applyAlignment="1" applyProtection="1">
      <alignment vertical="center"/>
      <protection locked="0"/>
    </xf>
    <xf numFmtId="0" fontId="33" fillId="0" borderId="75" xfId="1" applyFont="1" applyBorder="1" applyAlignment="1" applyProtection="1">
      <alignment vertical="center"/>
      <protection locked="0"/>
    </xf>
    <xf numFmtId="31" fontId="2" fillId="0" borderId="35" xfId="0" applyNumberFormat="1" applyFont="1" applyFill="1" applyBorder="1" applyAlignment="1" applyProtection="1">
      <alignment horizontal="center" vertical="center" wrapText="1"/>
      <protection locked="0"/>
    </xf>
    <xf numFmtId="31" fontId="2" fillId="0" borderId="33" xfId="0" applyNumberFormat="1" applyFont="1" applyFill="1" applyBorder="1" applyAlignment="1" applyProtection="1">
      <alignment horizontal="center" vertical="center" wrapText="1"/>
      <protection locked="0"/>
    </xf>
    <xf numFmtId="0" fontId="33" fillId="0" borderId="0" xfId="1"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5"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5" xfId="0" applyFont="1" applyFill="1" applyBorder="1" applyAlignment="1" applyProtection="1">
      <alignment vertical="top" wrapText="1"/>
      <protection locked="0"/>
    </xf>
    <xf numFmtId="0" fontId="39" fillId="0" borderId="0" xfId="0" applyFont="1" applyBorder="1" applyAlignment="1" applyProtection="1">
      <alignment vertical="top"/>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39" fillId="0" borderId="0" xfId="0" applyFont="1" applyBorder="1" applyAlignment="1" applyProtection="1">
      <alignment vertical="top" wrapText="1"/>
      <protection locked="0"/>
    </xf>
    <xf numFmtId="0" fontId="2" fillId="0" borderId="0" xfId="0" applyFont="1" applyAlignment="1" applyProtection="1">
      <alignment vertical="center" wrapText="1"/>
      <protection locked="0"/>
    </xf>
    <xf numFmtId="189" fontId="4" fillId="0" borderId="36" xfId="1" applyNumberFormat="1" applyFont="1" applyBorder="1" applyAlignment="1" applyProtection="1">
      <alignment horizontal="center" vertical="center"/>
    </xf>
    <xf numFmtId="0" fontId="2" fillId="0" borderId="5" xfId="0" applyFont="1" applyBorder="1" applyAlignment="1" applyProtection="1">
      <alignment vertical="center" wrapText="1"/>
    </xf>
    <xf numFmtId="0" fontId="2" fillId="0"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2" fillId="4" borderId="18"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6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2" fillId="4" borderId="61"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4" borderId="6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4" fillId="0" borderId="15" xfId="0" applyNumberFormat="1" applyFont="1" applyBorder="1" applyAlignment="1" applyProtection="1">
      <alignment horizontal="left" vertical="center" wrapText="1"/>
      <protection locked="0"/>
    </xf>
    <xf numFmtId="0" fontId="4" fillId="0" borderId="32" xfId="0" applyNumberFormat="1" applyFont="1" applyBorder="1" applyAlignment="1" applyProtection="1">
      <alignment horizontal="left" vertical="center" wrapText="1"/>
      <protection locked="0"/>
    </xf>
    <xf numFmtId="0" fontId="4" fillId="0" borderId="32" xfId="0" applyNumberFormat="1" applyFont="1" applyBorder="1" applyAlignment="1" applyProtection="1">
      <alignment horizontal="center" vertical="center" wrapText="1"/>
      <protection locked="0"/>
    </xf>
    <xf numFmtId="186" fontId="4" fillId="0" borderId="15"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39" fillId="0" borderId="15" xfId="0" applyNumberFormat="1" applyFont="1" applyBorder="1" applyAlignment="1" applyProtection="1">
      <alignment horizontal="left" vertical="center" wrapText="1"/>
      <protection locked="0"/>
    </xf>
    <xf numFmtId="0" fontId="39" fillId="0" borderId="37" xfId="0" applyNumberFormat="1" applyFont="1" applyBorder="1" applyAlignment="1" applyProtection="1">
      <alignment horizontal="left" vertical="center" wrapText="1"/>
      <protection locked="0"/>
    </xf>
    <xf numFmtId="0" fontId="20" fillId="0" borderId="0" xfId="0" applyFont="1" applyAlignment="1" applyProtection="1">
      <protection locked="0"/>
    </xf>
    <xf numFmtId="0" fontId="4" fillId="0" borderId="1" xfId="0" applyNumberFormat="1" applyFont="1" applyBorder="1" applyAlignment="1" applyProtection="1">
      <alignment horizontal="left" vertical="center" wrapText="1"/>
      <protection locked="0"/>
    </xf>
    <xf numFmtId="0" fontId="4" fillId="0" borderId="13" xfId="0" applyNumberFormat="1" applyFont="1" applyBorder="1" applyAlignment="1" applyProtection="1">
      <alignment horizontal="left" vertical="center" wrapText="1"/>
      <protection locked="0"/>
    </xf>
    <xf numFmtId="0" fontId="4" fillId="0" borderId="13" xfId="0" applyNumberFormat="1" applyFont="1" applyBorder="1" applyAlignment="1" applyProtection="1">
      <alignment horizontal="center"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left" vertical="center" wrapText="1"/>
      <protection locked="0"/>
    </xf>
    <xf numFmtId="0" fontId="4" fillId="0" borderId="27" xfId="0" applyNumberFormat="1" applyFont="1" applyBorder="1" applyAlignment="1" applyProtection="1">
      <alignment horizontal="left" vertical="center" wrapText="1"/>
      <protection locked="0"/>
    </xf>
    <xf numFmtId="0" fontId="20" fillId="0" borderId="0" xfId="0" applyFont="1" applyAlignment="1" applyProtection="1">
      <alignment vertical="top"/>
      <protection locked="0"/>
    </xf>
    <xf numFmtId="0" fontId="4" fillId="0" borderId="1"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center" wrapText="1"/>
      <protection locked="0"/>
    </xf>
    <xf numFmtId="0" fontId="4" fillId="0" borderId="61" xfId="0" applyNumberFormat="1" applyFont="1" applyBorder="1" applyAlignment="1" applyProtection="1">
      <alignment horizontal="left" vertical="center" wrapText="1"/>
      <protection locked="0"/>
    </xf>
    <xf numFmtId="0" fontId="4" fillId="0" borderId="61" xfId="0" applyNumberFormat="1" applyFont="1" applyBorder="1" applyAlignment="1" applyProtection="1">
      <alignment horizontal="center" vertical="center" wrapText="1"/>
      <protection locked="0"/>
    </xf>
    <xf numFmtId="186" fontId="4" fillId="0" borderId="29"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center" wrapText="1"/>
      <protection locked="0"/>
    </xf>
    <xf numFmtId="0" fontId="4" fillId="0" borderId="30" xfId="0" applyNumberFormat="1"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183" fontId="51" fillId="0" borderId="1" xfId="3" applyNumberFormat="1" applyFont="1" applyBorder="1" applyProtection="1">
      <alignment vertical="center"/>
    </xf>
    <xf numFmtId="183" fontId="51" fillId="0" borderId="1" xfId="0" applyNumberFormat="1" applyFont="1" applyBorder="1" applyProtection="1">
      <alignment vertical="center"/>
    </xf>
    <xf numFmtId="183" fontId="3" fillId="0" borderId="1" xfId="0" applyNumberFormat="1" applyFont="1" applyBorder="1" applyProtection="1">
      <alignment vertical="center"/>
    </xf>
    <xf numFmtId="176" fontId="2" fillId="0" borderId="26" xfId="0" applyNumberFormat="1" applyFont="1" applyBorder="1" applyAlignment="1" applyProtection="1">
      <alignment horizontal="center" vertical="center"/>
    </xf>
    <xf numFmtId="176" fontId="2" fillId="0" borderId="25" xfId="0" applyNumberFormat="1" applyFont="1" applyBorder="1" applyAlignment="1" applyProtection="1">
      <alignment horizontal="center" vertical="center"/>
    </xf>
    <xf numFmtId="176" fontId="2" fillId="0" borderId="28" xfId="0" applyNumberFormat="1" applyFont="1" applyBorder="1" applyAlignment="1" applyProtection="1">
      <alignment horizontal="center" vertical="center"/>
    </xf>
    <xf numFmtId="0" fontId="5" fillId="0" borderId="0" xfId="0" applyFont="1" applyFill="1" applyProtection="1">
      <alignment vertical="center"/>
      <protection locked="0"/>
    </xf>
    <xf numFmtId="0" fontId="2" fillId="0" borderId="0" xfId="0" applyFont="1" applyFill="1" applyProtection="1">
      <alignment vertical="center"/>
      <protection locked="0"/>
    </xf>
    <xf numFmtId="0" fontId="2" fillId="4" borderId="18"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27"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0" fillId="0" borderId="0" xfId="0" applyFont="1" applyProtection="1">
      <alignment vertical="center"/>
      <protection locked="0"/>
    </xf>
    <xf numFmtId="0" fontId="2" fillId="0" borderId="15"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left" vertical="center"/>
    </xf>
    <xf numFmtId="0" fontId="2" fillId="0" borderId="29" xfId="0" applyNumberFormat="1" applyFont="1" applyFill="1" applyBorder="1" applyAlignment="1" applyProtection="1">
      <alignment horizontal="left" vertical="center" wrapText="1"/>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4" borderId="62"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protection locked="0"/>
    </xf>
    <xf numFmtId="0" fontId="2" fillId="4" borderId="95" xfId="0" applyFont="1" applyFill="1" applyBorder="1" applyAlignment="1" applyProtection="1">
      <alignment horizontal="center" vertical="center" wrapText="1"/>
      <protection locked="0"/>
    </xf>
    <xf numFmtId="0" fontId="15" fillId="4" borderId="110" xfId="0" applyFont="1" applyFill="1" applyBorder="1" applyAlignment="1" applyProtection="1">
      <alignment horizontal="center" vertical="center" wrapText="1"/>
      <protection locked="0"/>
    </xf>
    <xf numFmtId="0" fontId="2" fillId="4" borderId="100" xfId="0" applyFont="1" applyFill="1" applyBorder="1" applyAlignment="1" applyProtection="1">
      <alignment horizontal="center" vertical="center" wrapText="1"/>
      <protection locked="0"/>
    </xf>
    <xf numFmtId="0" fontId="2" fillId="4" borderId="101" xfId="0" applyFont="1" applyFill="1" applyBorder="1" applyAlignment="1" applyProtection="1">
      <alignment horizontal="center" vertical="center" wrapText="1"/>
      <protection locked="0"/>
    </xf>
    <xf numFmtId="0" fontId="15" fillId="4" borderId="95"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8"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4" borderId="96" xfId="0" applyFont="1" applyFill="1" applyBorder="1" applyAlignment="1" applyProtection="1">
      <alignment horizontal="center" vertical="center" wrapText="1"/>
      <protection locked="0"/>
    </xf>
    <xf numFmtId="0" fontId="15" fillId="4" borderId="111" xfId="0" applyFont="1" applyFill="1" applyBorder="1" applyAlignment="1" applyProtection="1">
      <alignment horizontal="center" vertical="center" wrapText="1"/>
      <protection locked="0"/>
    </xf>
    <xf numFmtId="0" fontId="2" fillId="4" borderId="102" xfId="0" applyFont="1" applyFill="1" applyBorder="1" applyAlignment="1" applyProtection="1">
      <alignment horizontal="center" vertical="center" wrapText="1"/>
      <protection locked="0"/>
    </xf>
    <xf numFmtId="0" fontId="2" fillId="4" borderId="103" xfId="0" applyFont="1" applyFill="1" applyBorder="1" applyAlignment="1" applyProtection="1">
      <alignment horizontal="center" vertical="center" wrapText="1"/>
      <protection locked="0"/>
    </xf>
    <xf numFmtId="0" fontId="15" fillId="4" borderId="96" xfId="0" applyFont="1" applyFill="1" applyBorder="1" applyAlignment="1" applyProtection="1">
      <alignment horizontal="center" vertical="center" wrapText="1"/>
      <protection locked="0"/>
    </xf>
    <xf numFmtId="0" fontId="2" fillId="4" borderId="94" xfId="0" applyFont="1" applyFill="1" applyBorder="1" applyAlignment="1" applyProtection="1">
      <alignment horizontal="center" vertical="center" wrapText="1"/>
      <protection locked="0"/>
    </xf>
    <xf numFmtId="0" fontId="2" fillId="4" borderId="66"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protection locked="0"/>
    </xf>
    <xf numFmtId="0" fontId="15" fillId="8" borderId="34" xfId="0" applyFont="1" applyFill="1" applyBorder="1" applyAlignment="1" applyProtection="1">
      <alignment horizontal="center" vertical="center" wrapText="1"/>
      <protection locked="0"/>
    </xf>
    <xf numFmtId="0" fontId="15" fillId="8" borderId="3" xfId="0" applyFont="1" applyFill="1" applyBorder="1" applyAlignment="1" applyProtection="1">
      <alignment horizontal="center" vertical="center"/>
      <protection locked="0"/>
    </xf>
    <xf numFmtId="0" fontId="15" fillId="8" borderId="141" xfId="0" applyFont="1" applyFill="1" applyBorder="1" applyAlignment="1" applyProtection="1">
      <alignment horizontal="center" vertical="center"/>
      <protection locked="0"/>
    </xf>
    <xf numFmtId="0" fontId="2" fillId="8" borderId="65" xfId="0" applyFont="1" applyFill="1" applyBorder="1" applyAlignment="1" applyProtection="1">
      <alignment horizontal="center" vertical="center"/>
      <protection locked="0"/>
    </xf>
    <xf numFmtId="0" fontId="15" fillId="8" borderId="48" xfId="0" applyFont="1" applyFill="1" applyBorder="1" applyAlignment="1" applyProtection="1">
      <alignment horizontal="center" vertical="center"/>
      <protection locked="0"/>
    </xf>
    <xf numFmtId="0" fontId="15" fillId="8" borderId="193" xfId="0" applyFont="1" applyFill="1" applyBorder="1" applyAlignment="1" applyProtection="1">
      <alignment horizontal="center" vertical="center"/>
      <protection locked="0"/>
    </xf>
    <xf numFmtId="0" fontId="15" fillId="8" borderId="192" xfId="0" applyFont="1" applyFill="1" applyBorder="1" applyAlignment="1" applyProtection="1">
      <alignment horizontal="center" vertical="center"/>
      <protection locked="0"/>
    </xf>
    <xf numFmtId="3" fontId="2" fillId="0" borderId="98" xfId="0" applyNumberFormat="1" applyFont="1" applyFill="1" applyBorder="1" applyAlignment="1" applyProtection="1">
      <alignment horizontal="right" vertical="center"/>
      <protection locked="0"/>
    </xf>
    <xf numFmtId="3" fontId="15" fillId="0" borderId="113" xfId="0" applyNumberFormat="1" applyFont="1" applyFill="1" applyBorder="1" applyAlignment="1" applyProtection="1">
      <alignment horizontal="right" vertical="center"/>
      <protection locked="0"/>
    </xf>
    <xf numFmtId="3" fontId="2" fillId="0" borderId="106" xfId="0" applyNumberFormat="1" applyFont="1" applyFill="1" applyBorder="1" applyAlignment="1" applyProtection="1">
      <alignment horizontal="right" vertical="center"/>
      <protection locked="0"/>
    </xf>
    <xf numFmtId="3" fontId="2" fillId="0" borderId="107" xfId="0" applyNumberFormat="1" applyFont="1" applyFill="1" applyBorder="1" applyAlignment="1" applyProtection="1">
      <alignment horizontal="right" vertical="center"/>
      <protection locked="0"/>
    </xf>
    <xf numFmtId="3" fontId="4" fillId="0" borderId="117" xfId="0" applyNumberFormat="1" applyFont="1" applyFill="1" applyBorder="1" applyAlignment="1" applyProtection="1">
      <alignment horizontal="right" vertical="center"/>
      <protection locked="0"/>
    </xf>
    <xf numFmtId="3" fontId="2" fillId="0" borderId="99" xfId="0" applyNumberFormat="1" applyFont="1" applyFill="1" applyBorder="1" applyAlignment="1" applyProtection="1">
      <alignment horizontal="right" vertical="center"/>
      <protection locked="0"/>
    </xf>
    <xf numFmtId="3" fontId="15" fillId="0" borderId="114" xfId="0" applyNumberFormat="1" applyFont="1" applyFill="1" applyBorder="1" applyAlignment="1" applyProtection="1">
      <alignment horizontal="right" vertical="center"/>
      <protection locked="0"/>
    </xf>
    <xf numFmtId="3" fontId="2" fillId="0" borderId="108" xfId="0" applyNumberFormat="1" applyFont="1" applyFill="1" applyBorder="1" applyAlignment="1" applyProtection="1">
      <alignment horizontal="right" vertical="center"/>
      <protection locked="0"/>
    </xf>
    <xf numFmtId="3" fontId="2" fillId="0" borderId="109" xfId="0" applyNumberFormat="1" applyFont="1" applyFill="1" applyBorder="1" applyAlignment="1" applyProtection="1">
      <alignment horizontal="right" vertical="center"/>
      <protection locked="0"/>
    </xf>
    <xf numFmtId="192" fontId="22" fillId="0" borderId="118" xfId="0" applyNumberFormat="1" applyFont="1" applyFill="1" applyBorder="1" applyAlignment="1" applyProtection="1">
      <alignment horizontal="right" vertical="center"/>
      <protection locked="0"/>
    </xf>
    <xf numFmtId="3" fontId="4" fillId="0" borderId="119" xfId="0" applyNumberFormat="1" applyFont="1" applyFill="1" applyBorder="1" applyAlignment="1" applyProtection="1">
      <alignment horizontal="right" vertical="center"/>
      <protection locked="0"/>
    </xf>
    <xf numFmtId="3" fontId="4" fillId="0" borderId="88" xfId="0" applyNumberFormat="1" applyFont="1" applyFill="1" applyBorder="1" applyAlignment="1" applyProtection="1">
      <alignment horizontal="right" vertical="center"/>
      <protection locked="0"/>
    </xf>
    <xf numFmtId="3" fontId="2" fillId="0" borderId="96" xfId="0" applyNumberFormat="1" applyFont="1" applyFill="1" applyBorder="1" applyAlignment="1" applyProtection="1">
      <alignment horizontal="right" vertical="center"/>
      <protection locked="0"/>
    </xf>
    <xf numFmtId="3" fontId="15" fillId="0" borderId="111" xfId="0" applyNumberFormat="1" applyFont="1" applyFill="1" applyBorder="1" applyAlignment="1" applyProtection="1">
      <alignment horizontal="right" vertical="center"/>
      <protection locked="0"/>
    </xf>
    <xf numFmtId="3" fontId="2" fillId="0" borderId="102" xfId="0" applyNumberFormat="1" applyFont="1" applyFill="1" applyBorder="1" applyAlignment="1" applyProtection="1">
      <alignment horizontal="right" vertical="center"/>
      <protection locked="0"/>
    </xf>
    <xf numFmtId="3" fontId="2" fillId="0" borderId="103" xfId="0" applyNumberFormat="1" applyFont="1" applyFill="1" applyBorder="1" applyAlignment="1" applyProtection="1">
      <alignment horizontal="right" vertical="center"/>
      <protection locked="0"/>
    </xf>
    <xf numFmtId="192" fontId="22" fillId="0" borderId="83" xfId="0" applyNumberFormat="1" applyFont="1" applyFill="1" applyBorder="1" applyAlignment="1" applyProtection="1">
      <alignment horizontal="right" vertical="center"/>
      <protection locked="0"/>
    </xf>
    <xf numFmtId="0" fontId="15" fillId="4" borderId="34"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wrapText="1"/>
      <protection locked="0"/>
    </xf>
    <xf numFmtId="0" fontId="2" fillId="4" borderId="141"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15" fillId="4" borderId="21"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17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73" xfId="0" applyFont="1" applyBorder="1" applyAlignment="1" applyProtection="1">
      <alignment vertical="center" wrapText="1"/>
      <protection locked="0"/>
    </xf>
    <xf numFmtId="0" fontId="2" fillId="0" borderId="74" xfId="0" applyFont="1" applyBorder="1" applyAlignment="1" applyProtection="1">
      <alignment vertical="center" wrapText="1"/>
      <protection locked="0"/>
    </xf>
    <xf numFmtId="0" fontId="2" fillId="0" borderId="75" xfId="0" applyFont="1" applyBorder="1" applyAlignment="1" applyProtection="1">
      <alignment vertical="center" wrapText="1"/>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3" fontId="2" fillId="8" borderId="95" xfId="0" applyNumberFormat="1" applyFont="1" applyFill="1" applyBorder="1" applyAlignment="1" applyProtection="1">
      <alignment horizontal="right" vertical="center"/>
    </xf>
    <xf numFmtId="3" fontId="15" fillId="8" borderId="110" xfId="0" applyNumberFormat="1" applyFont="1" applyFill="1" applyBorder="1" applyAlignment="1" applyProtection="1">
      <alignment horizontal="right" vertical="center"/>
    </xf>
    <xf numFmtId="3" fontId="2" fillId="8" borderId="100" xfId="0" applyNumberFormat="1" applyFont="1" applyFill="1" applyBorder="1" applyAlignment="1" applyProtection="1">
      <alignment horizontal="right" vertical="center"/>
    </xf>
    <xf numFmtId="3" fontId="2" fillId="8" borderId="101" xfId="0" applyNumberFormat="1" applyFont="1" applyFill="1" applyBorder="1" applyAlignment="1" applyProtection="1">
      <alignment horizontal="right" vertical="center"/>
    </xf>
    <xf numFmtId="3" fontId="2" fillId="8" borderId="97" xfId="0" applyNumberFormat="1" applyFont="1" applyFill="1" applyBorder="1" applyAlignment="1" applyProtection="1">
      <alignment horizontal="right" vertical="center"/>
    </xf>
    <xf numFmtId="3" fontId="15" fillId="8" borderId="112" xfId="0" applyNumberFormat="1" applyFont="1" applyFill="1" applyBorder="1" applyAlignment="1" applyProtection="1">
      <alignment horizontal="right" vertical="center"/>
    </xf>
    <xf numFmtId="3" fontId="2" fillId="8" borderId="104" xfId="0" applyNumberFormat="1" applyFont="1" applyFill="1" applyBorder="1" applyAlignment="1" applyProtection="1">
      <alignment horizontal="right" vertical="center"/>
    </xf>
    <xf numFmtId="3" fontId="2" fillId="8" borderId="105" xfId="0" applyNumberFormat="1" applyFont="1" applyFill="1" applyBorder="1" applyAlignment="1" applyProtection="1">
      <alignment horizontal="right" vertical="center"/>
    </xf>
    <xf numFmtId="3" fontId="4" fillId="8" borderId="115" xfId="0" applyNumberFormat="1" applyFont="1" applyFill="1" applyBorder="1" applyAlignment="1" applyProtection="1">
      <alignment horizontal="right" vertical="center"/>
    </xf>
    <xf numFmtId="192" fontId="4" fillId="8" borderId="116" xfId="0" applyNumberFormat="1" applyFont="1" applyFill="1" applyBorder="1" applyAlignment="1" applyProtection="1">
      <alignment horizontal="right" vertical="center"/>
    </xf>
    <xf numFmtId="176" fontId="2" fillId="0" borderId="41" xfId="0" applyNumberFormat="1" applyFont="1" applyFill="1" applyBorder="1" applyAlignment="1" applyProtection="1">
      <alignment horizontal="center" vertical="center" wrapText="1"/>
    </xf>
    <xf numFmtId="0" fontId="2" fillId="0" borderId="81" xfId="0" applyFont="1" applyFill="1" applyBorder="1" applyAlignment="1" applyProtection="1">
      <alignment horizontal="left" vertical="center" wrapText="1"/>
    </xf>
    <xf numFmtId="0" fontId="2" fillId="0" borderId="81" xfId="0" applyFont="1" applyFill="1" applyBorder="1" applyAlignment="1" applyProtection="1">
      <alignment vertical="center" wrapText="1"/>
    </xf>
    <xf numFmtId="0" fontId="2" fillId="0" borderId="81" xfId="0" applyFont="1" applyFill="1" applyBorder="1" applyAlignment="1" applyProtection="1">
      <alignment horizontal="center" vertical="center" wrapText="1"/>
    </xf>
    <xf numFmtId="176" fontId="2" fillId="0" borderId="26"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left" vertical="center" wrapText="1"/>
    </xf>
    <xf numFmtId="0" fontId="2" fillId="0" borderId="15" xfId="0" applyFont="1" applyFill="1" applyBorder="1" applyAlignment="1" applyProtection="1">
      <alignment vertical="center" wrapText="1"/>
    </xf>
    <xf numFmtId="0" fontId="2" fillId="0" borderId="15" xfId="0" applyFont="1" applyFill="1" applyBorder="1" applyAlignment="1" applyProtection="1">
      <alignment horizontal="center" vertical="center" wrapText="1"/>
    </xf>
    <xf numFmtId="176" fontId="2" fillId="0" borderId="69"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left" vertical="center" wrapText="1"/>
    </xf>
    <xf numFmtId="0" fontId="2" fillId="0" borderId="13"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176" fontId="2" fillId="0" borderId="25"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176" fontId="2" fillId="0" borderId="28" xfId="0" applyNumberFormat="1" applyFont="1" applyFill="1" applyBorder="1" applyAlignment="1" applyProtection="1">
      <alignment horizontal="center" vertical="center" wrapText="1"/>
    </xf>
    <xf numFmtId="0" fontId="2" fillId="0" borderId="73" xfId="0" applyFont="1" applyFill="1" applyBorder="1" applyAlignment="1" applyProtection="1">
      <alignment horizontal="left" vertical="center" wrapText="1"/>
    </xf>
    <xf numFmtId="0" fontId="2" fillId="0" borderId="61" xfId="0" applyFont="1" applyFill="1" applyBorder="1" applyAlignment="1" applyProtection="1">
      <alignment vertical="center" wrapText="1"/>
    </xf>
    <xf numFmtId="0" fontId="2" fillId="0" borderId="29" xfId="0" applyFont="1" applyFill="1" applyBorder="1" applyAlignment="1" applyProtection="1">
      <alignment horizontal="center" vertical="center" wrapText="1"/>
    </xf>
    <xf numFmtId="2" fontId="2" fillId="8" borderId="37" xfId="2" applyNumberFormat="1" applyFont="1" applyFill="1" applyBorder="1" applyAlignment="1" applyProtection="1">
      <alignment horizontal="center" vertical="center"/>
    </xf>
    <xf numFmtId="2" fontId="2" fillId="8" borderId="27" xfId="2" applyNumberFormat="1" applyFont="1" applyFill="1" applyBorder="1" applyAlignment="1" applyProtection="1">
      <alignment horizontal="center" vertical="center"/>
    </xf>
    <xf numFmtId="2" fontId="2" fillId="0" borderId="70" xfId="2" applyNumberFormat="1" applyFont="1" applyFill="1" applyBorder="1" applyAlignment="1" applyProtection="1">
      <alignment horizontal="center" vertical="center"/>
    </xf>
    <xf numFmtId="2" fontId="2" fillId="0" borderId="27" xfId="2" applyNumberFormat="1" applyFont="1" applyFill="1" applyBorder="1" applyAlignment="1" applyProtection="1">
      <alignment horizontal="center" vertical="center"/>
    </xf>
    <xf numFmtId="2" fontId="2" fillId="0" borderId="30" xfId="2" applyNumberFormat="1" applyFont="1" applyFill="1" applyBorder="1" applyAlignment="1" applyProtection="1">
      <alignment horizontal="center" vertical="center"/>
    </xf>
    <xf numFmtId="183" fontId="22" fillId="8" borderId="120" xfId="0" applyNumberFormat="1" applyFont="1" applyFill="1" applyBorder="1" applyAlignment="1" applyProtection="1">
      <alignment horizontal="right" vertical="center"/>
    </xf>
    <xf numFmtId="181" fontId="22" fillId="8" borderId="121" xfId="0" applyNumberFormat="1" applyFont="1" applyFill="1" applyBorder="1" applyAlignment="1" applyProtection="1">
      <alignment horizontal="right" vertical="center"/>
    </xf>
    <xf numFmtId="183" fontId="22" fillId="0" borderId="122" xfId="0" applyNumberFormat="1" applyFont="1" applyFill="1" applyBorder="1" applyAlignment="1" applyProtection="1">
      <alignment horizontal="right" vertical="center"/>
    </xf>
    <xf numFmtId="181" fontId="22" fillId="0" borderId="123" xfId="0" applyNumberFormat="1" applyFont="1" applyFill="1" applyBorder="1" applyAlignment="1" applyProtection="1">
      <alignment horizontal="right" vertical="center"/>
    </xf>
    <xf numFmtId="183" fontId="22" fillId="0" borderId="124" xfId="0" applyNumberFormat="1" applyFont="1" applyFill="1" applyBorder="1" applyAlignment="1" applyProtection="1">
      <alignment horizontal="right" vertical="center"/>
    </xf>
    <xf numFmtId="183" fontId="22" fillId="0" borderId="125" xfId="0" applyNumberFormat="1" applyFont="1" applyFill="1" applyBorder="1" applyAlignment="1" applyProtection="1">
      <alignment horizontal="right" vertical="center"/>
    </xf>
    <xf numFmtId="181" fontId="22" fillId="0" borderId="126" xfId="0" applyNumberFormat="1" applyFont="1" applyFill="1" applyBorder="1" applyAlignment="1" applyProtection="1">
      <alignment horizontal="right" vertical="center"/>
    </xf>
    <xf numFmtId="0" fontId="2" fillId="0" borderId="139" xfId="0" applyFont="1" applyBorder="1" applyAlignment="1" applyProtection="1">
      <alignment horizontal="center" vertical="center"/>
    </xf>
    <xf numFmtId="0" fontId="2" fillId="0" borderId="15" xfId="0" applyFont="1" applyBorder="1" applyProtection="1">
      <alignment vertical="center"/>
    </xf>
    <xf numFmtId="0" fontId="2" fillId="0" borderId="15" xfId="0" applyFont="1" applyBorder="1" applyAlignment="1" applyProtection="1">
      <alignment vertical="center" wrapText="1"/>
    </xf>
    <xf numFmtId="0" fontId="2" fillId="0" borderId="15" xfId="0" applyFont="1" applyBorder="1" applyAlignment="1" applyProtection="1">
      <alignment horizontal="center" vertical="center" wrapText="1"/>
    </xf>
    <xf numFmtId="0" fontId="2" fillId="0" borderId="77" xfId="0" applyFont="1" applyBorder="1" applyAlignment="1" applyProtection="1">
      <alignment horizontal="center" vertical="center" wrapText="1"/>
    </xf>
    <xf numFmtId="0" fontId="2" fillId="0" borderId="130" xfId="0" applyFont="1" applyBorder="1" applyAlignment="1" applyProtection="1">
      <alignment horizontal="center" vertical="center"/>
    </xf>
    <xf numFmtId="0" fontId="2" fillId="0" borderId="1" xfId="0" applyFont="1" applyBorder="1" applyProtection="1">
      <alignment vertical="center"/>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77" xfId="0" applyFont="1" applyBorder="1" applyAlignment="1" applyProtection="1">
      <alignment horizontal="center" vertical="center"/>
    </xf>
    <xf numFmtId="0" fontId="2" fillId="0" borderId="29" xfId="0" applyFont="1" applyBorder="1" applyProtection="1">
      <alignment vertical="center"/>
    </xf>
    <xf numFmtId="0" fontId="2" fillId="0" borderId="29" xfId="0" applyFont="1" applyBorder="1" applyAlignment="1" applyProtection="1">
      <alignment vertical="center" wrapText="1"/>
    </xf>
    <xf numFmtId="0" fontId="2" fillId="0" borderId="29" xfId="0" applyFont="1" applyBorder="1" applyAlignment="1" applyProtection="1">
      <alignment horizontal="center" vertical="center" wrapText="1"/>
    </xf>
    <xf numFmtId="0" fontId="2" fillId="0" borderId="73" xfId="0" applyFont="1" applyBorder="1" applyAlignment="1" applyProtection="1">
      <alignment horizontal="center" vertical="center" wrapText="1"/>
    </xf>
    <xf numFmtId="0" fontId="30" fillId="0" borderId="0" xfId="0" applyFont="1" applyFill="1" applyProtection="1">
      <alignment vertical="center"/>
      <protection locked="0"/>
    </xf>
    <xf numFmtId="0" fontId="30" fillId="0" borderId="22" xfId="0" applyFont="1" applyFill="1" applyBorder="1" applyAlignment="1" applyProtection="1">
      <alignment horizontal="center" vertical="center"/>
      <protection locked="0"/>
    </xf>
    <xf numFmtId="0" fontId="30" fillId="0" borderId="0" xfId="0" applyFont="1" applyProtection="1">
      <alignment vertical="center"/>
      <protection locked="0"/>
    </xf>
    <xf numFmtId="0" fontId="2" fillId="4" borderId="23" xfId="0" applyFont="1" applyFill="1" applyBorder="1" applyAlignment="1" applyProtection="1">
      <alignment horizontal="left" vertical="center" wrapText="1" indent="4"/>
      <protection locked="0"/>
    </xf>
    <xf numFmtId="0" fontId="2" fillId="4" borderId="25"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indent="4"/>
      <protection locked="0"/>
    </xf>
    <xf numFmtId="0" fontId="2" fillId="4" borderId="27" xfId="0" applyFont="1" applyFill="1" applyBorder="1" applyAlignment="1" applyProtection="1">
      <alignment horizontal="center" vertical="center"/>
      <protection locked="0"/>
    </xf>
    <xf numFmtId="0" fontId="15" fillId="8" borderId="58" xfId="0" applyFont="1" applyFill="1" applyBorder="1" applyAlignment="1" applyProtection="1">
      <alignment horizontal="center" vertical="center"/>
      <protection locked="0"/>
    </xf>
    <xf numFmtId="0" fontId="15" fillId="8" borderId="56" xfId="0" applyFont="1" applyFill="1" applyBorder="1" applyAlignment="1" applyProtection="1">
      <alignment horizontal="center" vertical="center"/>
      <protection locked="0"/>
    </xf>
    <xf numFmtId="0" fontId="39" fillId="8" borderId="44" xfId="0" applyNumberFormat="1" applyFont="1" applyFill="1" applyBorder="1" applyAlignment="1" applyProtection="1">
      <alignment horizontal="center" vertical="center" wrapText="1"/>
      <protection locked="0"/>
    </xf>
    <xf numFmtId="0" fontId="39" fillId="8" borderId="34" xfId="0" applyNumberFormat="1" applyFont="1" applyFill="1" applyBorder="1" applyAlignment="1" applyProtection="1">
      <alignment horizontal="center" vertical="center" wrapText="1"/>
      <protection locked="0"/>
    </xf>
    <xf numFmtId="0" fontId="39" fillId="8" borderId="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4" fillId="0" borderId="85" xfId="0" applyNumberFormat="1" applyFont="1" applyFill="1" applyBorder="1" applyAlignment="1" applyProtection="1">
      <alignment horizontal="left" vertical="top" wrapText="1"/>
      <protection locked="0"/>
    </xf>
    <xf numFmtId="0" fontId="4" fillId="0" borderId="87" xfId="0" applyNumberFormat="1" applyFont="1" applyFill="1" applyBorder="1" applyAlignment="1" applyProtection="1">
      <alignment horizontal="center" vertical="center" wrapText="1"/>
      <protection locked="0"/>
    </xf>
    <xf numFmtId="0" fontId="4" fillId="0" borderId="7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protection locked="0"/>
    </xf>
    <xf numFmtId="176" fontId="22" fillId="0" borderId="69" xfId="0" applyNumberFormat="1" applyFont="1" applyFill="1" applyBorder="1" applyAlignment="1" applyProtection="1">
      <alignment horizontal="center" vertical="center" wrapText="1"/>
      <protection locked="0"/>
    </xf>
    <xf numFmtId="0" fontId="4" fillId="0" borderId="50" xfId="0" applyFont="1" applyFill="1" applyBorder="1" applyAlignment="1" applyProtection="1">
      <alignment horizontal="left" vertical="center" indent="1"/>
      <protection locked="0"/>
    </xf>
    <xf numFmtId="0" fontId="4" fillId="0" borderId="88" xfId="0" applyFont="1" applyFill="1" applyBorder="1" applyAlignment="1" applyProtection="1">
      <alignment horizontal="left" vertical="center" indent="1"/>
      <protection locked="0"/>
    </xf>
    <xf numFmtId="3" fontId="4" fillId="0" borderId="49" xfId="0" applyNumberFormat="1" applyFont="1" applyFill="1" applyBorder="1" applyAlignment="1" applyProtection="1">
      <alignment horizontal="right" vertical="center"/>
      <protection locked="0"/>
    </xf>
    <xf numFmtId="0" fontId="4" fillId="0" borderId="76" xfId="0" applyNumberFormat="1" applyFont="1" applyFill="1" applyBorder="1" applyAlignment="1" applyProtection="1">
      <alignment horizontal="left" vertical="top" wrapText="1"/>
      <protection locked="0"/>
    </xf>
    <xf numFmtId="0" fontId="4" fillId="0" borderId="49" xfId="0" applyNumberFormat="1" applyFont="1" applyFill="1" applyBorder="1" applyAlignment="1" applyProtection="1">
      <alignment horizontal="left" vertical="center" wrapText="1"/>
      <protection locked="0"/>
    </xf>
    <xf numFmtId="0" fontId="4" fillId="0" borderId="89" xfId="0" applyNumberFormat="1" applyFont="1" applyFill="1" applyBorder="1" applyAlignment="1" applyProtection="1">
      <alignment horizontal="left" vertical="center" wrapText="1"/>
      <protection locked="0"/>
    </xf>
    <xf numFmtId="176" fontId="22" fillId="0" borderId="42" xfId="0" applyNumberFormat="1" applyFont="1" applyFill="1" applyBorder="1" applyAlignment="1" applyProtection="1">
      <alignment horizontal="center" vertical="center" wrapText="1"/>
      <protection locked="0"/>
    </xf>
    <xf numFmtId="0" fontId="4" fillId="0" borderId="55" xfId="0" applyFont="1" applyFill="1" applyBorder="1" applyAlignment="1" applyProtection="1">
      <alignment horizontal="left" vertical="center" indent="1"/>
      <protection locked="0"/>
    </xf>
    <xf numFmtId="0" fontId="4" fillId="0" borderId="52" xfId="0" applyFont="1" applyFill="1" applyBorder="1" applyAlignment="1" applyProtection="1">
      <alignment horizontal="left" vertical="center" indent="1"/>
      <protection locked="0"/>
    </xf>
    <xf numFmtId="3" fontId="4" fillId="0" borderId="39" xfId="0" applyNumberFormat="1" applyFont="1" applyFill="1" applyBorder="1" applyAlignment="1" applyProtection="1">
      <alignment horizontal="right" vertical="center"/>
      <protection locked="0"/>
    </xf>
    <xf numFmtId="0" fontId="4" fillId="0" borderId="22" xfId="0" applyNumberFormat="1" applyFont="1" applyFill="1" applyBorder="1" applyAlignment="1" applyProtection="1">
      <alignment horizontal="left" vertical="top" wrapText="1"/>
      <protection locked="0"/>
    </xf>
    <xf numFmtId="0" fontId="4" fillId="0" borderId="39" xfId="0" applyNumberFormat="1" applyFont="1" applyFill="1" applyBorder="1" applyAlignment="1" applyProtection="1">
      <alignment horizontal="left" vertical="center" wrapText="1"/>
      <protection locked="0"/>
    </xf>
    <xf numFmtId="0" fontId="4" fillId="0" borderId="51"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5" fillId="0" borderId="55" xfId="0" applyFont="1" applyFill="1" applyBorder="1" applyAlignment="1" applyProtection="1">
      <alignment horizontal="left" vertical="center" indent="1"/>
      <protection locked="0"/>
    </xf>
    <xf numFmtId="3" fontId="4" fillId="0" borderId="55" xfId="0" applyNumberFormat="1" applyFont="1" applyFill="1" applyBorder="1" applyAlignment="1" applyProtection="1">
      <alignment horizontal="right" vertical="center"/>
      <protection locked="0"/>
    </xf>
    <xf numFmtId="0" fontId="4" fillId="0" borderId="55" xfId="0" applyNumberFormat="1" applyFont="1" applyFill="1" applyBorder="1" applyAlignment="1" applyProtection="1">
      <alignment horizontal="left" vertical="center" wrapText="1"/>
      <protection locked="0"/>
    </xf>
    <xf numFmtId="0" fontId="4" fillId="0" borderId="59" xfId="0" applyNumberFormat="1" applyFont="1" applyFill="1" applyBorder="1" applyAlignment="1" applyProtection="1">
      <alignment horizontal="left" vertical="center" wrapText="1"/>
      <protection locked="0"/>
    </xf>
    <xf numFmtId="176" fontId="22" fillId="0" borderId="45" xfId="0" applyNumberFormat="1" applyFont="1" applyFill="1" applyBorder="1" applyAlignment="1" applyProtection="1">
      <alignment horizontal="center" vertical="center" wrapText="1"/>
      <protection locked="0"/>
    </xf>
    <xf numFmtId="0" fontId="4" fillId="0" borderId="46" xfId="0" applyFont="1" applyFill="1" applyBorder="1" applyAlignment="1" applyProtection="1">
      <alignment horizontal="left" vertical="center" indent="1"/>
      <protection locked="0"/>
    </xf>
    <xf numFmtId="0" fontId="4" fillId="0" borderId="83" xfId="0" applyFont="1" applyFill="1" applyBorder="1" applyAlignment="1" applyProtection="1">
      <alignment horizontal="left" vertical="center" indent="1"/>
      <protection locked="0"/>
    </xf>
    <xf numFmtId="3" fontId="4" fillId="0" borderId="57" xfId="0" applyNumberFormat="1" applyFont="1" applyFill="1" applyBorder="1" applyAlignment="1" applyProtection="1">
      <alignment horizontal="right" vertical="center"/>
      <protection locked="0"/>
    </xf>
    <xf numFmtId="0" fontId="4" fillId="0" borderId="21" xfId="0" applyNumberFormat="1" applyFont="1" applyFill="1" applyBorder="1" applyAlignment="1" applyProtection="1">
      <alignment horizontal="left" vertical="top" wrapText="1"/>
      <protection locked="0"/>
    </xf>
    <xf numFmtId="0" fontId="4" fillId="0" borderId="57" xfId="0" applyNumberFormat="1" applyFont="1" applyFill="1" applyBorder="1" applyAlignment="1" applyProtection="1">
      <alignment horizontal="left" vertical="center" wrapText="1"/>
      <protection locked="0"/>
    </xf>
    <xf numFmtId="0" fontId="4" fillId="0" borderId="60"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left" vertical="top" wrapText="1"/>
      <protection locked="0"/>
    </xf>
    <xf numFmtId="0" fontId="4" fillId="0" borderId="15" xfId="0" applyNumberFormat="1" applyFont="1" applyFill="1" applyBorder="1" applyAlignment="1" applyProtection="1">
      <alignment horizontal="left" vertical="center" wrapText="1"/>
      <protection locked="0"/>
    </xf>
    <xf numFmtId="0" fontId="4" fillId="0" borderId="37" xfId="0" applyNumberFormat="1" applyFont="1" applyFill="1" applyBorder="1" applyAlignment="1" applyProtection="1">
      <alignment horizontal="left" vertical="center" wrapText="1"/>
      <protection locked="0"/>
    </xf>
    <xf numFmtId="0" fontId="4" fillId="0" borderId="77" xfId="0" applyNumberFormat="1" applyFont="1" applyFill="1" applyBorder="1" applyAlignment="1" applyProtection="1">
      <alignment horizontal="left" vertical="top" wrapText="1"/>
      <protection locked="0"/>
    </xf>
    <xf numFmtId="0" fontId="4" fillId="0" borderId="1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82" xfId="0" applyFont="1" applyFill="1" applyBorder="1" applyAlignment="1" applyProtection="1">
      <alignment horizontal="left" vertical="center" indent="1"/>
      <protection locked="0"/>
    </xf>
    <xf numFmtId="0" fontId="4" fillId="0" borderId="91" xfId="0" applyFont="1" applyFill="1" applyBorder="1" applyAlignment="1" applyProtection="1">
      <alignment horizontal="left" vertical="center" indent="1"/>
      <protection locked="0"/>
    </xf>
    <xf numFmtId="3" fontId="4" fillId="0" borderId="43" xfId="0" applyNumberFormat="1" applyFont="1" applyFill="1" applyBorder="1" applyAlignment="1" applyProtection="1">
      <alignment horizontal="right" vertical="center"/>
      <protection locked="0"/>
    </xf>
    <xf numFmtId="0" fontId="4" fillId="0" borderId="43" xfId="0" applyNumberFormat="1" applyFont="1" applyFill="1" applyBorder="1" applyAlignment="1" applyProtection="1">
      <alignment horizontal="left" vertical="center" wrapText="1"/>
      <protection locked="0"/>
    </xf>
    <xf numFmtId="0" fontId="4" fillId="0" borderId="92" xfId="0" applyNumberFormat="1" applyFont="1" applyFill="1" applyBorder="1" applyAlignment="1" applyProtection="1">
      <alignment horizontal="left" vertical="center" wrapText="1"/>
      <protection locked="0"/>
    </xf>
    <xf numFmtId="0" fontId="4" fillId="0" borderId="23" xfId="0" applyNumberFormat="1" applyFont="1" applyFill="1" applyBorder="1" applyAlignment="1" applyProtection="1">
      <alignment horizontal="left" vertical="top" wrapText="1"/>
      <protection locked="0"/>
    </xf>
    <xf numFmtId="0" fontId="4" fillId="0" borderId="23" xfId="0" applyNumberFormat="1" applyFont="1" applyFill="1" applyBorder="1" applyAlignment="1" applyProtection="1">
      <alignment horizontal="left" vertical="center" wrapText="1"/>
      <protection locked="0"/>
    </xf>
    <xf numFmtId="0" fontId="4" fillId="0" borderId="24" xfId="0" applyNumberFormat="1" applyFont="1" applyFill="1" applyBorder="1" applyAlignment="1" applyProtection="1">
      <alignment horizontal="left" vertical="center" wrapText="1"/>
      <protection locked="0"/>
    </xf>
    <xf numFmtId="0" fontId="9" fillId="0" borderId="0" xfId="0" applyFont="1" applyProtection="1">
      <alignment vertical="center"/>
      <protection locked="0"/>
    </xf>
    <xf numFmtId="3" fontId="22" fillId="8" borderId="44" xfId="0" applyNumberFormat="1" applyFont="1" applyFill="1" applyBorder="1" applyAlignment="1" applyProtection="1">
      <alignment horizontal="right" vertical="center"/>
    </xf>
    <xf numFmtId="3" fontId="4" fillId="0" borderId="87" xfId="0" applyNumberFormat="1" applyFont="1" applyFill="1" applyBorder="1" applyAlignment="1" applyProtection="1">
      <alignment horizontal="right" vertical="center"/>
    </xf>
    <xf numFmtId="176" fontId="2" fillId="0" borderId="84" xfId="0" applyNumberFormat="1" applyFont="1" applyFill="1" applyBorder="1" applyAlignment="1" applyProtection="1">
      <alignment horizontal="center" vertical="center" wrapText="1"/>
    </xf>
    <xf numFmtId="0" fontId="22" fillId="0" borderId="85" xfId="0" applyFont="1" applyFill="1" applyBorder="1" applyAlignment="1" applyProtection="1">
      <alignment vertical="center" wrapText="1"/>
    </xf>
    <xf numFmtId="0" fontId="4" fillId="0" borderId="87" xfId="0" applyFont="1" applyFill="1" applyBorder="1" applyAlignment="1" applyProtection="1">
      <alignment vertical="center" wrapText="1"/>
    </xf>
    <xf numFmtId="176" fontId="2" fillId="0" borderId="26" xfId="0" applyNumberFormat="1" applyFont="1" applyFill="1" applyBorder="1" applyAlignment="1" applyProtection="1">
      <alignment horizontal="center" vertical="center" wrapText="1"/>
    </xf>
    <xf numFmtId="0" fontId="22" fillId="0" borderId="77" xfId="0" applyFont="1" applyFill="1" applyBorder="1" applyAlignment="1" applyProtection="1">
      <alignment vertical="center" wrapText="1"/>
    </xf>
    <xf numFmtId="0" fontId="4" fillId="0" borderId="15" xfId="0" applyFont="1" applyFill="1" applyBorder="1" applyAlignment="1" applyProtection="1">
      <alignment vertical="center" wrapText="1"/>
    </xf>
    <xf numFmtId="3" fontId="4" fillId="0" borderId="15" xfId="0" applyNumberFormat="1" applyFont="1" applyFill="1" applyBorder="1" applyAlignment="1" applyProtection="1">
      <alignment horizontal="right" vertical="center"/>
    </xf>
    <xf numFmtId="176" fontId="2" fillId="0" borderId="18" xfId="0" applyNumberFormat="1" applyFont="1" applyFill="1" applyBorder="1" applyAlignment="1" applyProtection="1">
      <alignment horizontal="center" vertical="center" wrapText="1"/>
    </xf>
    <xf numFmtId="0" fontId="22" fillId="0" borderId="16" xfId="0" applyFont="1" applyFill="1" applyBorder="1" applyAlignment="1" applyProtection="1">
      <alignment vertical="center" wrapText="1"/>
    </xf>
    <xf numFmtId="0" fontId="4" fillId="0" borderId="23" xfId="0" applyFont="1" applyFill="1" applyBorder="1" applyAlignment="1" applyProtection="1">
      <alignment vertical="center" wrapText="1"/>
    </xf>
    <xf numFmtId="3" fontId="4" fillId="0" borderId="23" xfId="0" applyNumberFormat="1" applyFont="1" applyFill="1" applyBorder="1" applyAlignment="1" applyProtection="1">
      <alignment horizontal="right" vertical="center"/>
    </xf>
    <xf numFmtId="3" fontId="4" fillId="0" borderId="49" xfId="0" applyNumberFormat="1" applyFont="1" applyFill="1" applyBorder="1" applyAlignment="1" applyProtection="1">
      <alignment horizontal="right" vertical="center"/>
    </xf>
    <xf numFmtId="3" fontId="4" fillId="0" borderId="39" xfId="0" applyNumberFormat="1" applyFont="1" applyFill="1" applyBorder="1" applyAlignment="1" applyProtection="1">
      <alignment horizontal="right" vertical="center"/>
    </xf>
    <xf numFmtId="3" fontId="4" fillId="0" borderId="57" xfId="0" applyNumberFormat="1" applyFont="1" applyFill="1" applyBorder="1" applyAlignment="1" applyProtection="1">
      <alignment horizontal="right" vertical="center"/>
    </xf>
    <xf numFmtId="3" fontId="4" fillId="0" borderId="43" xfId="0" applyNumberFormat="1" applyFont="1" applyFill="1" applyBorder="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41" fillId="0" borderId="0" xfId="0" applyFont="1" applyAlignment="1" applyProtection="1">
      <alignment vertical="center"/>
      <protection locked="0"/>
    </xf>
    <xf numFmtId="0" fontId="22"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2" fillId="4" borderId="129"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130"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28"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31" xfId="0" applyFont="1" applyFill="1" applyBorder="1" applyAlignment="1" applyProtection="1">
      <alignment horizontal="center" vertical="center"/>
      <protection locked="0"/>
    </xf>
    <xf numFmtId="0" fontId="4" fillId="0" borderId="130" xfId="0" applyFont="1" applyBorder="1" applyAlignment="1" applyProtection="1">
      <alignment horizontal="left" vertical="center" wrapText="1" indent="1"/>
      <protection locked="0"/>
    </xf>
    <xf numFmtId="0" fontId="2" fillId="3" borderId="131" xfId="0" applyFont="1" applyFill="1" applyBorder="1" applyAlignment="1" applyProtection="1">
      <alignment vertical="center"/>
      <protection locked="0"/>
    </xf>
    <xf numFmtId="0" fontId="35" fillId="0" borderId="0" xfId="0" applyFont="1" applyProtection="1">
      <alignment vertical="center"/>
      <protection locked="0"/>
    </xf>
    <xf numFmtId="0" fontId="2" fillId="0" borderId="7" xfId="0" applyFont="1" applyBorder="1" applyAlignment="1" applyProtection="1">
      <alignment horizontal="center" vertical="center"/>
      <protection locked="0"/>
    </xf>
    <xf numFmtId="0" fontId="2" fillId="0" borderId="132"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4" fillId="0" borderId="0" xfId="0" applyFont="1" applyFill="1" applyBorder="1" applyAlignment="1" applyProtection="1">
      <alignment horizontal="right" vertical="center"/>
      <protection locked="0"/>
    </xf>
    <xf numFmtId="0" fontId="2" fillId="4" borderId="6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vertical="center"/>
      <protection locked="0"/>
    </xf>
    <xf numFmtId="41" fontId="2" fillId="0" borderId="27" xfId="0" applyNumberFormat="1" applyFont="1" applyFill="1" applyBorder="1" applyAlignment="1" applyProtection="1">
      <alignment horizontal="center" vertical="center"/>
      <protection locked="0"/>
    </xf>
    <xf numFmtId="0" fontId="2" fillId="0" borderId="65" xfId="0" applyFont="1" applyBorder="1" applyAlignment="1" applyProtection="1">
      <alignment horizontal="center" vertical="center" wrapText="1"/>
      <protection locked="0"/>
    </xf>
    <xf numFmtId="3" fontId="2" fillId="0" borderId="142" xfId="0" applyNumberFormat="1" applyFont="1" applyFill="1" applyBorder="1" applyAlignment="1" applyProtection="1">
      <alignment vertical="center"/>
      <protection locked="0"/>
    </xf>
    <xf numFmtId="41" fontId="2" fillId="0" borderId="143" xfId="0" applyNumberFormat="1" applyFont="1" applyFill="1" applyBorder="1" applyAlignment="1" applyProtection="1">
      <alignment horizontal="center" vertical="center"/>
      <protection locked="0"/>
    </xf>
    <xf numFmtId="0" fontId="2" fillId="0" borderId="45" xfId="0" applyFont="1" applyBorder="1" applyAlignment="1" applyProtection="1">
      <alignment horizontal="center" vertical="center" wrapText="1"/>
      <protection locked="0"/>
    </xf>
    <xf numFmtId="41" fontId="2" fillId="0" borderId="66"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0" fontId="2" fillId="0" borderId="3" xfId="0" applyFont="1" applyBorder="1" applyProtection="1">
      <alignment vertical="center"/>
      <protection locked="0"/>
    </xf>
    <xf numFmtId="0" fontId="30" fillId="0" borderId="0" xfId="0" applyFont="1" applyBorder="1" applyAlignment="1" applyProtection="1">
      <alignment horizontal="left" vertical="center"/>
      <protection locked="0"/>
    </xf>
    <xf numFmtId="177" fontId="2" fillId="0" borderId="6" xfId="0" applyNumberFormat="1" applyFont="1" applyFill="1" applyBorder="1" applyAlignment="1" applyProtection="1">
      <alignment horizontal="right" vertical="center"/>
      <protection locked="0"/>
    </xf>
    <xf numFmtId="184" fontId="25" fillId="0" borderId="35" xfId="0" applyNumberFormat="1" applyFont="1" applyFill="1" applyBorder="1" applyAlignment="1" applyProtection="1">
      <alignment horizontal="center" vertical="center" shrinkToFit="1"/>
      <protection locked="0"/>
    </xf>
    <xf numFmtId="184" fontId="25" fillId="0" borderId="36" xfId="0" applyNumberFormat="1" applyFont="1" applyFill="1" applyBorder="1" applyAlignment="1" applyProtection="1">
      <alignment horizontal="center" vertical="center" shrinkToFit="1"/>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3" xfId="0" applyFont="1" applyBorder="1" applyAlignment="1" applyProtection="1">
      <alignment vertical="top"/>
      <protection locked="0"/>
    </xf>
    <xf numFmtId="0" fontId="8" fillId="5" borderId="0" xfId="0" applyFont="1" applyFill="1" applyAlignment="1" applyProtection="1">
      <alignment horizontal="right" vertical="center"/>
    </xf>
    <xf numFmtId="3" fontId="2" fillId="0" borderId="137" xfId="0" applyNumberFormat="1" applyFont="1" applyFill="1" applyBorder="1" applyAlignment="1" applyProtection="1">
      <alignment vertical="center"/>
    </xf>
    <xf numFmtId="3" fontId="2" fillId="0" borderId="133" xfId="0" applyNumberFormat="1" applyFont="1" applyFill="1" applyBorder="1" applyAlignment="1" applyProtection="1">
      <alignment vertical="center"/>
    </xf>
    <xf numFmtId="3" fontId="2" fillId="0" borderId="128" xfId="0" applyNumberFormat="1" applyFont="1" applyFill="1" applyBorder="1" applyAlignment="1" applyProtection="1">
      <alignment vertical="center" wrapText="1"/>
    </xf>
    <xf numFmtId="185" fontId="2" fillId="0" borderId="10"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xf>
    <xf numFmtId="3" fontId="2" fillId="0" borderId="134" xfId="0" applyNumberFormat="1" applyFont="1" applyFill="1" applyBorder="1" applyAlignment="1" applyProtection="1">
      <alignment vertical="center"/>
    </xf>
    <xf numFmtId="3" fontId="2" fillId="0" borderId="135" xfId="0" applyNumberFormat="1" applyFont="1" applyFill="1" applyBorder="1" applyAlignment="1" applyProtection="1">
      <alignment vertical="center" wrapText="1"/>
    </xf>
    <xf numFmtId="185" fontId="2" fillId="0" borderId="21" xfId="0" applyNumberFormat="1" applyFont="1" applyFill="1" applyBorder="1" applyAlignment="1" applyProtection="1">
      <alignment vertical="center"/>
    </xf>
    <xf numFmtId="3" fontId="2" fillId="0" borderId="1" xfId="0" applyNumberFormat="1" applyFont="1" applyFill="1" applyBorder="1" applyAlignment="1" applyProtection="1">
      <alignment vertical="center"/>
    </xf>
    <xf numFmtId="3" fontId="2" fillId="0" borderId="142"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3" fontId="2" fillId="0" borderId="142" xfId="0" applyNumberFormat="1" applyFont="1" applyFill="1" applyBorder="1" applyAlignment="1" applyProtection="1">
      <alignment horizontal="right" vertical="center"/>
    </xf>
    <xf numFmtId="3" fontId="2" fillId="0" borderId="61" xfId="0" applyNumberFormat="1" applyFont="1" applyFill="1" applyBorder="1" applyAlignment="1" applyProtection="1">
      <alignment horizontal="right" vertical="center"/>
    </xf>
    <xf numFmtId="3" fontId="2" fillId="0" borderId="61" xfId="0" applyNumberFormat="1" applyFont="1" applyFill="1" applyBorder="1" applyAlignment="1" applyProtection="1">
      <alignment vertical="center"/>
    </xf>
    <xf numFmtId="0" fontId="19" fillId="0" borderId="0" xfId="0" applyFont="1" applyAlignment="1" applyProtection="1">
      <alignment vertical="center"/>
      <protection locked="0"/>
    </xf>
    <xf numFmtId="0" fontId="19" fillId="0" borderId="0" xfId="0" applyFont="1" applyBorder="1" applyAlignment="1" applyProtection="1">
      <alignment vertical="center"/>
      <protection locked="0"/>
    </xf>
    <xf numFmtId="184" fontId="19" fillId="0" borderId="0" xfId="0" applyNumberFormat="1" applyFont="1" applyFill="1" applyAlignment="1" applyProtection="1">
      <alignment horizontal="center" vertical="center" shrinkToFit="1"/>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horizontal="distributed" vertical="center" justifyLastLine="1"/>
      <protection locked="0"/>
    </xf>
    <xf numFmtId="0" fontId="27" fillId="0" borderId="0" xfId="0" applyFont="1" applyBorder="1" applyAlignment="1" applyProtection="1">
      <alignment horizontal="left" vertical="center" indent="1" shrinkToFit="1"/>
      <protection locked="0"/>
    </xf>
    <xf numFmtId="0" fontId="18" fillId="0" borderId="0" xfId="0" applyFont="1" applyBorder="1" applyAlignment="1" applyProtection="1">
      <alignment horizontal="left" vertical="center" indent="1"/>
      <protection locked="0"/>
    </xf>
    <xf numFmtId="0" fontId="28" fillId="0" borderId="0" xfId="0" applyFont="1" applyBorder="1" applyAlignment="1" applyProtection="1">
      <alignment horizontal="left" vertical="center" indent="2"/>
      <protection locked="0"/>
    </xf>
    <xf numFmtId="0" fontId="19" fillId="0" borderId="0" xfId="0" applyFont="1" applyBorder="1" applyAlignment="1" applyProtection="1">
      <alignment horizontal="left" vertical="center" indent="2"/>
      <protection locked="0"/>
    </xf>
    <xf numFmtId="0" fontId="25" fillId="0" borderId="0" xfId="0" applyFont="1" applyBorder="1" applyAlignment="1" applyProtection="1">
      <alignment vertical="center"/>
      <protection locked="0"/>
    </xf>
    <xf numFmtId="0" fontId="19" fillId="0" borderId="0" xfId="0" applyFont="1" applyFill="1" applyBorder="1" applyAlignment="1" applyProtection="1">
      <alignment vertical="center"/>
      <protection locked="0"/>
    </xf>
    <xf numFmtId="0" fontId="19" fillId="0" borderId="0" xfId="0" applyFont="1" applyBorder="1" applyAlignment="1" applyProtection="1">
      <alignment vertical="top"/>
      <protection locked="0"/>
    </xf>
    <xf numFmtId="0" fontId="19" fillId="0" borderId="0"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77"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top" wrapText="1"/>
      <protection locked="0"/>
    </xf>
    <xf numFmtId="0" fontId="39" fillId="0" borderId="15" xfId="0" applyNumberFormat="1" applyFont="1" applyBorder="1" applyAlignment="1" applyProtection="1">
      <alignment horizontal="left" vertical="top" wrapText="1"/>
      <protection locked="0"/>
    </xf>
    <xf numFmtId="0" fontId="39" fillId="0" borderId="37" xfId="0" applyNumberFormat="1" applyFont="1" applyBorder="1" applyAlignment="1" applyProtection="1">
      <alignment horizontal="left" vertical="top" wrapText="1"/>
      <protection locked="0"/>
    </xf>
    <xf numFmtId="0" fontId="4" fillId="0" borderId="11" xfId="0"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left" vertical="top" wrapText="1"/>
      <protection locked="0"/>
    </xf>
    <xf numFmtId="0" fontId="4" fillId="0" borderId="27" xfId="0" applyNumberFormat="1" applyFont="1" applyBorder="1" applyAlignment="1" applyProtection="1">
      <alignment horizontal="left" vertical="top" wrapText="1"/>
      <protection locked="0"/>
    </xf>
    <xf numFmtId="0" fontId="4" fillId="0" borderId="10"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29" xfId="0" applyNumberFormat="1" applyFont="1" applyBorder="1" applyAlignment="1" applyProtection="1">
      <alignment horizontal="left" vertical="top" wrapText="1"/>
      <protection locked="0"/>
    </xf>
    <xf numFmtId="0" fontId="4" fillId="0" borderId="30" xfId="0" applyNumberFormat="1" applyFont="1" applyBorder="1" applyAlignment="1" applyProtection="1">
      <alignment horizontal="left" vertical="top" wrapText="1"/>
      <protection locked="0"/>
    </xf>
    <xf numFmtId="0" fontId="4" fillId="0" borderId="15" xfId="0" applyNumberFormat="1" applyFont="1" applyBorder="1" applyAlignment="1" applyProtection="1">
      <alignment horizontal="left" vertical="center" wrapText="1"/>
    </xf>
    <xf numFmtId="0" fontId="4" fillId="0" borderId="32" xfId="0" applyNumberFormat="1" applyFont="1" applyBorder="1" applyAlignment="1" applyProtection="1">
      <alignment horizontal="left" vertical="center" wrapText="1"/>
    </xf>
    <xf numFmtId="0" fontId="4" fillId="0" borderId="32" xfId="0" applyNumberFormat="1" applyFont="1" applyBorder="1" applyAlignment="1" applyProtection="1">
      <alignment horizontal="center" vertical="center" wrapText="1"/>
    </xf>
    <xf numFmtId="186" fontId="4" fillId="0" borderId="15" xfId="0" applyNumberFormat="1" applyFont="1" applyBorder="1" applyAlignment="1" applyProtection="1">
      <alignment horizontal="center" vertical="center" wrapText="1"/>
    </xf>
    <xf numFmtId="0" fontId="4" fillId="0" borderId="1" xfId="0" applyNumberFormat="1" applyFont="1" applyBorder="1" applyAlignment="1" applyProtection="1">
      <alignment horizontal="left" vertical="center" wrapText="1"/>
    </xf>
    <xf numFmtId="0" fontId="4" fillId="0" borderId="13" xfId="0" applyNumberFormat="1" applyFont="1" applyBorder="1" applyAlignment="1" applyProtection="1">
      <alignment horizontal="left" vertical="center" wrapText="1"/>
    </xf>
    <xf numFmtId="0" fontId="4" fillId="0" borderId="13" xfId="0" applyNumberFormat="1" applyFont="1" applyBorder="1" applyAlignment="1" applyProtection="1">
      <alignment horizontal="center" vertical="center" wrapText="1"/>
    </xf>
    <xf numFmtId="186" fontId="4" fillId="0" borderId="1"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4" fillId="0" borderId="29"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61" xfId="0" applyNumberFormat="1" applyFont="1" applyBorder="1" applyAlignment="1" applyProtection="1">
      <alignment horizontal="center" vertical="center" wrapText="1"/>
    </xf>
    <xf numFmtId="186" fontId="4" fillId="0" borderId="29" xfId="0" applyNumberFormat="1" applyFont="1" applyBorder="1" applyAlignment="1" applyProtection="1">
      <alignment horizontal="center" vertical="center" wrapText="1"/>
    </xf>
    <xf numFmtId="0" fontId="46" fillId="0" borderId="0" xfId="0" applyFont="1" applyFill="1" applyProtection="1">
      <alignment vertical="center"/>
      <protection locked="0"/>
    </xf>
    <xf numFmtId="0" fontId="9" fillId="0" borderId="0" xfId="0" applyFont="1" applyFill="1" applyProtection="1">
      <alignment vertical="center"/>
      <protection locked="0"/>
    </xf>
    <xf numFmtId="0" fontId="9" fillId="4" borderId="18"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30" xfId="0" applyFont="1" applyFill="1" applyBorder="1" applyAlignment="1" applyProtection="1">
      <alignment horizontal="center" vertical="center" wrapText="1"/>
      <protection locked="0"/>
    </xf>
    <xf numFmtId="0" fontId="17" fillId="0" borderId="0" xfId="0" applyFont="1" applyProtection="1">
      <alignment vertical="center"/>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vertical="center" wrapText="1"/>
      <protection locked="0"/>
    </xf>
    <xf numFmtId="0" fontId="11" fillId="0" borderId="27"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30" xfId="0" applyFont="1" applyBorder="1" applyAlignment="1" applyProtection="1">
      <alignment vertical="center"/>
      <protection locked="0"/>
    </xf>
    <xf numFmtId="176" fontId="9" fillId="0" borderId="26" xfId="0" applyNumberFormat="1" applyFont="1" applyBorder="1" applyAlignment="1" applyProtection="1">
      <alignment horizontal="center" vertical="center"/>
    </xf>
    <xf numFmtId="0" fontId="11" fillId="0" borderId="15"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left" vertical="center" wrapText="1"/>
    </xf>
    <xf numFmtId="176" fontId="9" fillId="0" borderId="25" xfId="0" applyNumberFormat="1" applyFont="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wrapText="1"/>
    </xf>
    <xf numFmtId="176" fontId="9" fillId="0" borderId="28" xfId="0" applyNumberFormat="1" applyFont="1" applyBorder="1" applyAlignment="1" applyProtection="1">
      <alignment horizontal="center" vertical="center"/>
    </xf>
    <xf numFmtId="0" fontId="11" fillId="0" borderId="29" xfId="0" applyNumberFormat="1" applyFont="1" applyFill="1" applyBorder="1" applyAlignment="1" applyProtection="1">
      <alignment horizontal="left" vertical="center"/>
    </xf>
    <xf numFmtId="0" fontId="11" fillId="0" borderId="29" xfId="0" applyNumberFormat="1" applyFont="1" applyFill="1" applyBorder="1" applyAlignment="1" applyProtection="1">
      <alignment horizontal="left" vertical="center" wrapText="1"/>
    </xf>
    <xf numFmtId="183" fontId="15" fillId="0" borderId="113" xfId="0" applyNumberFormat="1" applyFont="1" applyBorder="1" applyAlignment="1" applyProtection="1">
      <alignment horizontal="right" vertical="center"/>
      <protection locked="0"/>
    </xf>
    <xf numFmtId="183" fontId="15" fillId="0" borderId="114" xfId="0" applyNumberFormat="1" applyFont="1" applyBorder="1" applyAlignment="1" applyProtection="1">
      <alignment horizontal="right" vertical="center"/>
      <protection locked="0"/>
    </xf>
    <xf numFmtId="183" fontId="15" fillId="0" borderId="108" xfId="0" applyNumberFormat="1" applyFont="1" applyBorder="1" applyAlignment="1" applyProtection="1">
      <alignment horizontal="right" vertical="center"/>
      <protection locked="0"/>
    </xf>
    <xf numFmtId="183" fontId="15" fillId="0" borderId="102" xfId="0" applyNumberFormat="1" applyFont="1" applyBorder="1" applyAlignment="1" applyProtection="1">
      <alignment horizontal="right" vertical="center"/>
      <protection locked="0"/>
    </xf>
    <xf numFmtId="0" fontId="15" fillId="4" borderId="34"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protection locked="0"/>
    </xf>
    <xf numFmtId="183" fontId="15" fillId="0" borderId="77" xfId="0" applyNumberFormat="1" applyFont="1" applyBorder="1" applyAlignment="1" applyProtection="1">
      <alignment horizontal="left" vertical="center" wrapText="1" indent="1"/>
      <protection locked="0"/>
    </xf>
    <xf numFmtId="183" fontId="15" fillId="0" borderId="78" xfId="0" applyNumberFormat="1" applyFont="1" applyBorder="1" applyAlignment="1" applyProtection="1">
      <alignment horizontal="left" vertical="center" wrapText="1" indent="1"/>
      <protection locked="0"/>
    </xf>
    <xf numFmtId="183" fontId="15" fillId="0" borderId="79" xfId="0" applyNumberFormat="1" applyFont="1" applyBorder="1" applyAlignment="1" applyProtection="1">
      <alignment horizontal="left" vertical="center" wrapText="1" indent="1"/>
      <protection locked="0"/>
    </xf>
    <xf numFmtId="183" fontId="15" fillId="0" borderId="10" xfId="0" applyNumberFormat="1" applyFont="1" applyBorder="1" applyAlignment="1" applyProtection="1">
      <alignment horizontal="left" vertical="center" wrapText="1" indent="1"/>
      <protection locked="0"/>
    </xf>
    <xf numFmtId="183" fontId="15" fillId="0" borderId="11" xfId="0" applyNumberFormat="1" applyFont="1" applyBorder="1" applyAlignment="1" applyProtection="1">
      <alignment horizontal="left" vertical="center" wrapText="1" indent="1"/>
      <protection locked="0"/>
    </xf>
    <xf numFmtId="183" fontId="15" fillId="0" borderId="31" xfId="0" applyNumberFormat="1" applyFont="1" applyBorder="1" applyAlignment="1" applyProtection="1">
      <alignment horizontal="left" vertical="center" wrapText="1" indent="1"/>
      <protection locked="0"/>
    </xf>
    <xf numFmtId="183" fontId="15" fillId="0" borderId="73" xfId="0" applyNumberFormat="1" applyFont="1" applyBorder="1" applyAlignment="1" applyProtection="1">
      <alignment horizontal="left" vertical="center" wrapText="1" indent="1"/>
      <protection locked="0"/>
    </xf>
    <xf numFmtId="183" fontId="15" fillId="0" borderId="74" xfId="0" applyNumberFormat="1" applyFont="1" applyBorder="1" applyAlignment="1" applyProtection="1">
      <alignment horizontal="left" vertical="center" wrapText="1" indent="1"/>
      <protection locked="0"/>
    </xf>
    <xf numFmtId="183" fontId="15" fillId="0" borderId="75" xfId="0" applyNumberFormat="1" applyFont="1" applyBorder="1" applyAlignment="1" applyProtection="1">
      <alignment horizontal="left" vertical="center" wrapText="1" indent="1"/>
      <protection locked="0"/>
    </xf>
    <xf numFmtId="183" fontId="15" fillId="8" borderId="110" xfId="0" applyNumberFormat="1" applyFont="1" applyFill="1" applyBorder="1" applyAlignment="1" applyProtection="1">
      <alignment horizontal="right" vertical="center"/>
    </xf>
    <xf numFmtId="183" fontId="15" fillId="8" borderId="112" xfId="0" applyNumberFormat="1" applyFont="1" applyFill="1" applyBorder="1" applyAlignment="1" applyProtection="1">
      <alignment horizontal="right" vertical="center"/>
    </xf>
    <xf numFmtId="185" fontId="4" fillId="8" borderId="115"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xf>
    <xf numFmtId="185" fontId="4" fillId="0" borderId="117" xfId="0" applyNumberFormat="1" applyFont="1" applyFill="1" applyBorder="1" applyAlignment="1" applyProtection="1">
      <alignment horizontal="right" vertical="center"/>
    </xf>
    <xf numFmtId="2" fontId="2" fillId="0" borderId="183" xfId="2" applyNumberFormat="1" applyFont="1" applyFill="1" applyBorder="1" applyAlignment="1" applyProtection="1">
      <alignment horizontal="center" vertical="center"/>
    </xf>
    <xf numFmtId="3" fontId="2" fillId="0" borderId="106" xfId="0" applyNumberFormat="1" applyFont="1" applyFill="1" applyBorder="1" applyAlignment="1" applyProtection="1">
      <alignment horizontal="right" vertical="center"/>
    </xf>
    <xf numFmtId="3" fontId="2" fillId="0" borderId="107" xfId="0" applyNumberFormat="1" applyFont="1" applyFill="1" applyBorder="1" applyAlignment="1" applyProtection="1">
      <alignment horizontal="right" vertical="center"/>
    </xf>
    <xf numFmtId="192" fontId="22" fillId="0" borderId="118" xfId="0" applyNumberFormat="1" applyFont="1" applyFill="1" applyBorder="1" applyAlignment="1" applyProtection="1">
      <alignment horizontal="right" vertical="center"/>
    </xf>
    <xf numFmtId="2" fontId="2" fillId="0" borderId="37" xfId="2" applyNumberFormat="1" applyFont="1" applyFill="1" applyBorder="1" applyAlignment="1" applyProtection="1">
      <alignment horizontal="center" vertical="center"/>
    </xf>
    <xf numFmtId="3" fontId="2" fillId="0" borderId="182" xfId="0" applyNumberFormat="1" applyFont="1" applyFill="1" applyBorder="1" applyAlignment="1" applyProtection="1">
      <alignment horizontal="right" vertical="center"/>
    </xf>
    <xf numFmtId="3" fontId="2" fillId="0" borderId="181" xfId="0" applyNumberFormat="1" applyFont="1" applyFill="1" applyBorder="1" applyAlignment="1" applyProtection="1">
      <alignment horizontal="right" vertical="center"/>
    </xf>
    <xf numFmtId="185" fontId="4" fillId="0" borderId="119" xfId="0" applyNumberFormat="1" applyFont="1" applyFill="1" applyBorder="1" applyAlignment="1" applyProtection="1">
      <alignment horizontal="right" vertical="center"/>
    </xf>
    <xf numFmtId="2" fontId="2" fillId="0" borderId="185" xfId="2" applyNumberFormat="1" applyFont="1" applyFill="1" applyBorder="1" applyAlignment="1" applyProtection="1">
      <alignment horizontal="center" vertical="center"/>
    </xf>
    <xf numFmtId="185" fontId="4" fillId="0" borderId="88" xfId="0" applyNumberFormat="1" applyFont="1" applyFill="1" applyBorder="1" applyAlignment="1" applyProtection="1">
      <alignment horizontal="right" vertical="center"/>
    </xf>
    <xf numFmtId="3" fontId="2" fillId="0" borderId="186" xfId="0" applyNumberFormat="1" applyFont="1" applyFill="1" applyBorder="1" applyAlignment="1" applyProtection="1">
      <alignment horizontal="right" vertical="center"/>
    </xf>
    <xf numFmtId="3" fontId="2" fillId="0" borderId="187" xfId="0" applyNumberFormat="1" applyFont="1" applyFill="1" applyBorder="1" applyAlignment="1" applyProtection="1">
      <alignment horizontal="right" vertical="center"/>
    </xf>
    <xf numFmtId="192" fontId="22" fillId="0" borderId="83" xfId="0" applyNumberFormat="1" applyFont="1" applyFill="1" applyBorder="1" applyAlignment="1" applyProtection="1">
      <alignment horizontal="right" vertical="center"/>
    </xf>
    <xf numFmtId="2" fontId="2" fillId="0" borderId="66" xfId="2" applyNumberFormat="1" applyFont="1" applyFill="1" applyBorder="1" applyAlignment="1" applyProtection="1">
      <alignment horizontal="center" vertical="center"/>
    </xf>
    <xf numFmtId="3" fontId="2" fillId="0" borderId="98" xfId="0" applyNumberFormat="1" applyFont="1" applyFill="1" applyBorder="1" applyAlignment="1" applyProtection="1">
      <alignment horizontal="right" vertical="center"/>
    </xf>
    <xf numFmtId="3" fontId="2" fillId="0" borderId="99" xfId="0" applyNumberFormat="1" applyFont="1" applyFill="1" applyBorder="1" applyAlignment="1" applyProtection="1">
      <alignment horizontal="right" vertical="center"/>
    </xf>
    <xf numFmtId="0" fontId="2" fillId="0" borderId="61" xfId="0" applyFont="1" applyFill="1" applyBorder="1" applyAlignment="1" applyProtection="1">
      <alignment horizontal="left" vertical="center" wrapText="1"/>
    </xf>
    <xf numFmtId="3" fontId="2" fillId="0" borderId="96" xfId="0" applyNumberFormat="1" applyFont="1" applyFill="1" applyBorder="1" applyAlignment="1" applyProtection="1">
      <alignment horizontal="right" vertical="center"/>
    </xf>
    <xf numFmtId="0" fontId="2" fillId="0" borderId="1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4" borderId="13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0"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3" xfId="0" applyFont="1" applyFill="1" applyBorder="1" applyAlignment="1" applyProtection="1">
      <alignment horizontal="center" vertical="center" wrapText="1"/>
      <protection locked="0"/>
    </xf>
    <xf numFmtId="0" fontId="2" fillId="4" borderId="188" xfId="0" applyFont="1" applyFill="1" applyBorder="1" applyAlignment="1" applyProtection="1">
      <alignment horizontal="center" vertical="center" wrapText="1"/>
      <protection locked="0"/>
    </xf>
    <xf numFmtId="0" fontId="2" fillId="4" borderId="93"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78" xfId="0" applyFont="1" applyFill="1" applyBorder="1" applyAlignment="1" applyProtection="1">
      <alignment horizontal="center" vertical="center" wrapText="1"/>
      <protection locked="0"/>
    </xf>
    <xf numFmtId="0" fontId="2" fillId="4" borderId="190"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80"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79" xfId="0" applyFont="1" applyFill="1" applyBorder="1" applyAlignment="1" applyProtection="1">
      <alignment horizontal="center" vertical="center" wrapText="1"/>
      <protection locked="0"/>
    </xf>
    <xf numFmtId="0" fontId="2" fillId="0" borderId="131" xfId="0" applyFont="1" applyBorder="1" applyProtection="1">
      <alignment vertical="center"/>
      <protection locked="0"/>
    </xf>
    <xf numFmtId="177" fontId="2" fillId="0" borderId="0" xfId="0" applyNumberFormat="1" applyFont="1" applyFill="1" applyBorder="1" applyAlignment="1" applyProtection="1">
      <alignment horizontal="right" vertical="center"/>
      <protection locked="0"/>
    </xf>
    <xf numFmtId="0" fontId="2" fillId="0" borderId="0" xfId="0" applyNumberFormat="1" applyFont="1" applyProtection="1">
      <alignment vertical="center"/>
      <protection locked="0"/>
    </xf>
    <xf numFmtId="180" fontId="2" fillId="0" borderId="0" xfId="0" applyNumberFormat="1" applyFont="1" applyProtection="1">
      <alignment vertical="center"/>
      <protection locked="0"/>
    </xf>
    <xf numFmtId="3" fontId="2" fillId="0" borderId="93" xfId="0" applyNumberFormat="1" applyFont="1" applyFill="1" applyBorder="1" applyAlignment="1" applyProtection="1">
      <alignment vertical="center"/>
    </xf>
    <xf numFmtId="3" fontId="2" fillId="0" borderId="131" xfId="0" applyNumberFormat="1" applyFont="1" applyFill="1" applyBorder="1" applyAlignment="1" applyProtection="1">
      <alignment vertical="center" wrapText="1"/>
    </xf>
    <xf numFmtId="3" fontId="2" fillId="0" borderId="11" xfId="0" applyNumberFormat="1" applyFont="1" applyFill="1" applyBorder="1" applyAlignment="1" applyProtection="1">
      <alignment vertical="center" wrapText="1"/>
    </xf>
    <xf numFmtId="3" fontId="2" fillId="0" borderId="1" xfId="0" applyNumberFormat="1" applyFont="1" applyFill="1" applyBorder="1" applyAlignment="1" applyProtection="1">
      <alignment vertical="center" wrapText="1"/>
    </xf>
    <xf numFmtId="3" fontId="2" fillId="0" borderId="10" xfId="0" applyNumberFormat="1" applyFont="1" applyFill="1" applyBorder="1" applyAlignment="1" applyProtection="1">
      <alignment vertical="center"/>
    </xf>
    <xf numFmtId="3" fontId="2" fillId="0" borderId="189" xfId="0" applyNumberFormat="1" applyFont="1" applyFill="1" applyBorder="1" applyAlignment="1" applyProtection="1">
      <alignment vertical="center"/>
    </xf>
    <xf numFmtId="3" fontId="2" fillId="0" borderId="132" xfId="0" applyNumberFormat="1" applyFont="1" applyFill="1" applyBorder="1" applyAlignment="1" applyProtection="1">
      <alignment vertical="center" wrapText="1"/>
    </xf>
    <xf numFmtId="3" fontId="2" fillId="0" borderId="8" xfId="0" applyNumberFormat="1" applyFont="1" applyFill="1" applyBorder="1" applyAlignment="1" applyProtection="1">
      <alignment vertical="center" wrapText="1"/>
    </xf>
    <xf numFmtId="3" fontId="2" fillId="0" borderId="61" xfId="0" applyNumberFormat="1" applyFont="1" applyFill="1" applyBorder="1" applyAlignment="1" applyProtection="1">
      <alignment vertical="center" wrapText="1"/>
    </xf>
    <xf numFmtId="3" fontId="2" fillId="0" borderId="21" xfId="0" applyNumberFormat="1" applyFont="1" applyFill="1" applyBorder="1" applyAlignment="1" applyProtection="1">
      <alignment vertical="center"/>
    </xf>
    <xf numFmtId="3" fontId="2" fillId="0" borderId="27" xfId="0" applyNumberFormat="1" applyFont="1" applyBorder="1" applyProtection="1">
      <alignment vertical="center"/>
    </xf>
    <xf numFmtId="3" fontId="2" fillId="0" borderId="131" xfId="0" applyNumberFormat="1" applyFont="1" applyBorder="1" applyProtection="1">
      <alignment vertical="center"/>
    </xf>
    <xf numFmtId="3" fontId="2" fillId="0" borderId="66" xfId="0" applyNumberFormat="1" applyFont="1" applyBorder="1" applyProtection="1">
      <alignment vertical="center"/>
    </xf>
    <xf numFmtId="3" fontId="2" fillId="0" borderId="132" xfId="0" applyNumberFormat="1" applyFont="1" applyBorder="1" applyProtection="1">
      <alignment vertical="center"/>
    </xf>
    <xf numFmtId="0" fontId="48" fillId="0" borderId="0" xfId="0" applyFont="1" applyProtection="1">
      <alignment vertical="center"/>
    </xf>
    <xf numFmtId="0" fontId="38" fillId="0" borderId="0" xfId="0" applyFont="1" applyAlignment="1" applyProtection="1">
      <alignment horizontal="right" vertical="center"/>
      <protection locked="0"/>
    </xf>
    <xf numFmtId="0" fontId="38" fillId="0" borderId="0" xfId="0" applyFont="1" applyAlignment="1" applyProtection="1">
      <alignment vertical="center"/>
      <protection locked="0"/>
    </xf>
    <xf numFmtId="0" fontId="38" fillId="0" borderId="0" xfId="0" applyFont="1" applyAlignment="1" applyProtection="1">
      <alignment horizontal="left" vertical="center"/>
      <protection locked="0"/>
    </xf>
    <xf numFmtId="184" fontId="25" fillId="0" borderId="0" xfId="0" applyNumberFormat="1" applyFont="1" applyFill="1" applyAlignment="1" applyProtection="1">
      <alignment horizontal="center" vertical="center" shrinkToFit="1"/>
      <protection locked="0"/>
    </xf>
    <xf numFmtId="0" fontId="6" fillId="0" borderId="0" xfId="0" applyFont="1" applyProtection="1">
      <alignment vertical="center"/>
      <protection locked="0"/>
    </xf>
    <xf numFmtId="0" fontId="2" fillId="0" borderId="0" xfId="0" applyFont="1" applyAlignment="1" applyProtection="1">
      <alignment horizontal="right" vertical="center" indent="2"/>
      <protection locked="0"/>
    </xf>
    <xf numFmtId="0" fontId="30" fillId="0" borderId="0" xfId="0" applyFont="1" applyAlignment="1" applyProtection="1">
      <alignment vertical="center" shrinkToFit="1"/>
      <protection locked="0"/>
    </xf>
    <xf numFmtId="0" fontId="2" fillId="0" borderId="0" xfId="0" applyFont="1" applyAlignment="1" applyProtection="1">
      <alignment horizontal="right" vertical="center" indent="2"/>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39"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130"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3" fontId="2" fillId="0" borderId="142" xfId="0" applyNumberFormat="1" applyFont="1" applyBorder="1" applyAlignment="1" applyProtection="1">
      <alignment horizontal="right" vertical="center"/>
      <protection locked="0"/>
    </xf>
    <xf numFmtId="0" fontId="2" fillId="0" borderId="143" xfId="0" applyFont="1" applyBorder="1" applyAlignment="1" applyProtection="1">
      <alignment vertical="center"/>
      <protection locked="0"/>
    </xf>
    <xf numFmtId="0" fontId="2" fillId="0" borderId="165" xfId="0" applyFont="1" applyBorder="1" applyAlignment="1" applyProtection="1">
      <alignment horizontal="center" vertical="center"/>
      <protection locked="0"/>
    </xf>
    <xf numFmtId="0" fontId="2" fillId="0" borderId="166" xfId="0" applyFont="1" applyBorder="1" applyAlignment="1" applyProtection="1">
      <alignment horizontal="center" vertical="center"/>
      <protection locked="0"/>
    </xf>
    <xf numFmtId="187" fontId="2" fillId="0" borderId="61" xfId="0" applyNumberFormat="1" applyFont="1" applyBorder="1" applyAlignment="1" applyProtection="1">
      <alignment horizontal="right" vertical="center"/>
      <protection locked="0"/>
    </xf>
    <xf numFmtId="0" fontId="2" fillId="0" borderId="66" xfId="0" applyFont="1" applyBorder="1" applyAlignment="1" applyProtection="1">
      <alignment vertical="center"/>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7" fontId="2" fillId="0" borderId="3" xfId="0" applyNumberFormat="1" applyFont="1" applyFill="1" applyBorder="1" applyAlignment="1" applyProtection="1">
      <alignment horizontal="right" vertical="center"/>
      <protection locked="0"/>
    </xf>
    <xf numFmtId="0" fontId="2" fillId="0" borderId="3" xfId="0" applyFont="1" applyBorder="1" applyAlignment="1" applyProtection="1">
      <alignment vertical="center"/>
      <protection locked="0"/>
    </xf>
    <xf numFmtId="0" fontId="2" fillId="0" borderId="35" xfId="0" applyFont="1" applyBorder="1" applyAlignment="1" applyProtection="1">
      <alignment horizontal="center" vertical="center" wrapText="1"/>
      <protection locked="0"/>
    </xf>
    <xf numFmtId="0" fontId="2" fillId="0" borderId="167"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184"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18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xf>
    <xf numFmtId="0" fontId="30" fillId="0" borderId="0" xfId="0" applyFont="1" applyAlignment="1" applyProtection="1">
      <alignment vertical="center" shrinkToFit="1"/>
    </xf>
    <xf numFmtId="0" fontId="38" fillId="0" borderId="0" xfId="0" applyFont="1" applyAlignment="1" applyProtection="1">
      <alignment vertical="center" shrinkToFit="1"/>
    </xf>
    <xf numFmtId="3" fontId="2" fillId="0" borderId="142" xfId="0" applyNumberFormat="1" applyFont="1" applyBorder="1" applyAlignment="1" applyProtection="1">
      <alignment horizontal="right" vertical="center"/>
    </xf>
    <xf numFmtId="187" fontId="2" fillId="0" borderId="142" xfId="0" applyNumberFormat="1" applyFont="1" applyBorder="1" applyAlignment="1" applyProtection="1">
      <alignment horizontal="right" vertical="center"/>
    </xf>
    <xf numFmtId="3" fontId="2" fillId="0" borderId="61" xfId="0" applyNumberFormat="1" applyFont="1" applyBorder="1" applyAlignment="1" applyProtection="1">
      <alignment vertical="center"/>
    </xf>
    <xf numFmtId="3" fontId="2" fillId="0" borderId="61" xfId="0" applyNumberFormat="1" applyFont="1" applyBorder="1" applyAlignment="1" applyProtection="1">
      <alignment horizontal="right" vertical="center"/>
    </xf>
    <xf numFmtId="187" fontId="2" fillId="0" borderId="61" xfId="0" applyNumberFormat="1" applyFont="1" applyBorder="1" applyAlignment="1" applyProtection="1">
      <alignment horizontal="right" vertical="center"/>
    </xf>
    <xf numFmtId="187" fontId="2" fillId="0" borderId="61" xfId="0" applyNumberFormat="1" applyFont="1" applyFill="1" applyBorder="1" applyAlignment="1" applyProtection="1">
      <alignment horizontal="right" vertical="center"/>
    </xf>
    <xf numFmtId="184" fontId="2" fillId="0" borderId="168" xfId="0" applyNumberFormat="1" applyFont="1" applyBorder="1" applyAlignment="1" applyProtection="1">
      <alignment horizontal="center" vertical="center"/>
    </xf>
    <xf numFmtId="184" fontId="2" fillId="0" borderId="169" xfId="0" applyNumberFormat="1" applyFont="1" applyBorder="1" applyAlignment="1" applyProtection="1">
      <alignment horizontal="center" vertical="center"/>
    </xf>
    <xf numFmtId="0" fontId="2"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indent="3"/>
      <protection locked="0"/>
    </xf>
    <xf numFmtId="0" fontId="2" fillId="0" borderId="17"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0" fontId="2" fillId="0" borderId="7" xfId="0" applyFont="1" applyBorder="1" applyAlignment="1" applyProtection="1">
      <alignment horizontal="center" vertical="center"/>
      <protection locked="0"/>
    </xf>
    <xf numFmtId="0" fontId="2" fillId="0" borderId="170" xfId="0" applyFont="1" applyBorder="1" applyAlignment="1" applyProtection="1">
      <alignment horizontal="center" vertical="center"/>
      <protection locked="0"/>
    </xf>
    <xf numFmtId="0" fontId="38" fillId="0" borderId="0" xfId="0" applyFont="1" applyAlignment="1" applyProtection="1">
      <alignment horizontal="right" vertical="center"/>
    </xf>
    <xf numFmtId="187" fontId="2" fillId="0" borderId="1" xfId="0" applyNumberFormat="1" applyFont="1" applyBorder="1" applyAlignment="1" applyProtection="1">
      <alignment horizontal="right" vertical="center"/>
    </xf>
    <xf numFmtId="3" fontId="2" fillId="0" borderId="1" xfId="0" applyNumberFormat="1" applyFont="1" applyBorder="1" applyAlignment="1" applyProtection="1">
      <alignment horizontal="right" vertical="center"/>
    </xf>
    <xf numFmtId="188" fontId="2" fillId="0" borderId="1" xfId="0" applyNumberFormat="1" applyFont="1" applyBorder="1" applyAlignment="1" applyProtection="1">
      <alignment horizontal="center" vertical="center"/>
    </xf>
    <xf numFmtId="0" fontId="58" fillId="0" borderId="0" xfId="0" applyFont="1" applyAlignment="1" applyProtection="1">
      <alignment vertical="center" wrapText="1"/>
      <protection locked="0"/>
    </xf>
    <xf numFmtId="0" fontId="38"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Protection="1">
      <alignment vertical="center"/>
      <protection locked="0"/>
    </xf>
    <xf numFmtId="0" fontId="58"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9" fillId="0" borderId="0" xfId="0" applyFont="1" applyAlignment="1" applyProtection="1">
      <alignment horizontal="left" vertical="center" wrapText="1" indent="3"/>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9" fillId="0" borderId="141" xfId="0" applyFont="1" applyBorder="1" applyAlignment="1" applyProtection="1">
      <alignment horizontal="center" vertical="center"/>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protection locked="0"/>
    </xf>
    <xf numFmtId="0" fontId="9" fillId="0" borderId="139"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0" fontId="9" fillId="0" borderId="37" xfId="0" applyFont="1" applyBorder="1" applyAlignment="1" applyProtection="1">
      <alignment horizontal="center" vertical="center"/>
      <protection locked="0"/>
    </xf>
    <xf numFmtId="0" fontId="17" fillId="0" borderId="130"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87" fontId="9" fillId="0" borderId="1" xfId="0" applyNumberFormat="1" applyFont="1" applyBorder="1" applyAlignment="1" applyProtection="1">
      <alignment horizontal="right" vertical="center"/>
      <protection locked="0"/>
    </xf>
    <xf numFmtId="3" fontId="9" fillId="0" borderId="1" xfId="0" applyNumberFormat="1" applyFont="1" applyBorder="1" applyAlignment="1" applyProtection="1">
      <alignment horizontal="right" vertical="center"/>
      <protection locked="0"/>
    </xf>
    <xf numFmtId="0" fontId="9" fillId="0" borderId="27" xfId="0" applyFont="1" applyBorder="1" applyAlignment="1" applyProtection="1">
      <alignment vertical="center"/>
      <protection locked="0"/>
    </xf>
    <xf numFmtId="0" fontId="9" fillId="0" borderId="7" xfId="0" applyFont="1" applyBorder="1" applyAlignment="1" applyProtection="1">
      <alignment horizontal="center" vertical="center"/>
      <protection locked="0"/>
    </xf>
    <xf numFmtId="0" fontId="9" fillId="0" borderId="170" xfId="0" applyFont="1" applyBorder="1" applyAlignment="1" applyProtection="1">
      <alignment horizontal="center" vertical="center"/>
      <protection locked="0"/>
    </xf>
    <xf numFmtId="187" fontId="9" fillId="0" borderId="61" xfId="0" applyNumberFormat="1" applyFont="1" applyBorder="1" applyAlignment="1" applyProtection="1">
      <alignment horizontal="right" vertical="center"/>
      <protection locked="0"/>
    </xf>
    <xf numFmtId="0" fontId="9" fillId="0" borderId="66" xfId="0" applyFont="1" applyBorder="1" applyAlignment="1" applyProtection="1">
      <alignment vertical="center"/>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vertical="center"/>
      <protection locked="0"/>
    </xf>
    <xf numFmtId="187"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protection locked="0"/>
    </xf>
    <xf numFmtId="184" fontId="9" fillId="0" borderId="0" xfId="0" applyNumberFormat="1" applyFont="1" applyBorder="1" applyAlignment="1" applyProtection="1">
      <alignment vertical="center"/>
      <protection locked="0"/>
    </xf>
    <xf numFmtId="0" fontId="9" fillId="0" borderId="35" xfId="0" applyFont="1" applyBorder="1" applyAlignment="1" applyProtection="1">
      <alignment horizontal="center" vertical="center" wrapText="1"/>
      <protection locked="0"/>
    </xf>
    <xf numFmtId="0" fontId="9" fillId="0" borderId="167" xfId="0" applyFont="1" applyBorder="1" applyAlignment="1" applyProtection="1">
      <alignment horizontal="center" vertical="center" wrapText="1"/>
      <protection locked="0"/>
    </xf>
    <xf numFmtId="184" fontId="12" fillId="0" borderId="0" xfId="0" applyNumberFormat="1" applyFont="1" applyBorder="1" applyAlignment="1" applyProtection="1">
      <alignment horizontal="center" vertical="center"/>
      <protection locked="0"/>
    </xf>
    <xf numFmtId="0" fontId="17" fillId="0" borderId="0" xfId="0" applyFont="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wrapText="1"/>
    </xf>
    <xf numFmtId="0" fontId="12" fillId="0" borderId="0" xfId="0" applyFont="1" applyAlignment="1" applyProtection="1">
      <alignment horizontal="left" vertical="center" shrinkToFit="1"/>
    </xf>
    <xf numFmtId="0" fontId="59" fillId="0" borderId="0" xfId="0" applyFont="1" applyAlignment="1" applyProtection="1">
      <alignment vertical="center"/>
    </xf>
    <xf numFmtId="187" fontId="9" fillId="0" borderId="1" xfId="0" applyNumberFormat="1" applyFont="1" applyBorder="1" applyAlignment="1" applyProtection="1">
      <alignment vertical="center"/>
    </xf>
    <xf numFmtId="193" fontId="9" fillId="0" borderId="1" xfId="0" applyNumberFormat="1" applyFont="1" applyBorder="1" applyAlignment="1" applyProtection="1">
      <alignment vertical="center"/>
    </xf>
    <xf numFmtId="3" fontId="9" fillId="0" borderId="1" xfId="0" applyNumberFormat="1" applyFont="1" applyBorder="1" applyAlignment="1" applyProtection="1">
      <alignment horizontal="right" vertical="center"/>
    </xf>
    <xf numFmtId="3" fontId="9" fillId="0" borderId="170" xfId="0" applyNumberFormat="1" applyFont="1" applyBorder="1" applyAlignment="1" applyProtection="1">
      <alignment vertical="center"/>
    </xf>
    <xf numFmtId="3" fontId="9" fillId="0" borderId="61" xfId="0" applyNumberFormat="1" applyFont="1" applyBorder="1" applyAlignment="1" applyProtection="1">
      <alignment vertical="center"/>
    </xf>
    <xf numFmtId="187" fontId="9" fillId="0" borderId="61" xfId="0" applyNumberFormat="1" applyFont="1" applyBorder="1" applyAlignment="1" applyProtection="1">
      <alignment horizontal="right" vertical="center"/>
    </xf>
    <xf numFmtId="3" fontId="9" fillId="0" borderId="61" xfId="0" applyNumberFormat="1" applyFont="1" applyBorder="1" applyAlignment="1" applyProtection="1">
      <alignment horizontal="right" vertical="center"/>
    </xf>
    <xf numFmtId="193" fontId="9" fillId="0" borderId="61" xfId="0" applyNumberFormat="1" applyFont="1" applyBorder="1" applyAlignment="1" applyProtection="1">
      <alignment vertical="center"/>
    </xf>
    <xf numFmtId="184" fontId="12" fillId="0" borderId="168" xfId="0" applyNumberFormat="1" applyFont="1" applyBorder="1" applyAlignment="1" applyProtection="1">
      <alignment horizontal="center" vertical="center"/>
    </xf>
    <xf numFmtId="184" fontId="12" fillId="0" borderId="169" xfId="0" applyNumberFormat="1" applyFont="1" applyBorder="1" applyAlignment="1" applyProtection="1">
      <alignment horizontal="center" vertical="center"/>
    </xf>
    <xf numFmtId="0" fontId="27" fillId="0" borderId="0" xfId="0" applyFont="1" applyBorder="1" applyAlignment="1" applyProtection="1">
      <alignment horizontal="left" vertical="center" indent="1" shrinkToFit="1"/>
    </xf>
    <xf numFmtId="0" fontId="52" fillId="0" borderId="0" xfId="0" applyFont="1" applyBorder="1" applyAlignment="1" applyProtection="1">
      <alignment horizontal="left" vertical="center" indent="1"/>
    </xf>
    <xf numFmtId="3" fontId="2" fillId="0" borderId="1" xfId="0" applyNumberFormat="1" applyFont="1" applyBorder="1" applyAlignment="1" applyProtection="1">
      <alignment horizontal="center" vertical="center"/>
      <protection locked="0"/>
    </xf>
    <xf numFmtId="0" fontId="4" fillId="0" borderId="16" xfId="0" applyNumberFormat="1" applyFont="1" applyBorder="1" applyAlignment="1" applyProtection="1">
      <alignment horizontal="left" vertical="top" wrapText="1"/>
      <protection locked="0"/>
    </xf>
    <xf numFmtId="0" fontId="4" fillId="0" borderId="17" xfId="0" applyNumberFormat="1" applyFont="1" applyBorder="1" applyAlignment="1" applyProtection="1">
      <alignment horizontal="left" vertical="top" wrapText="1"/>
      <protection locked="0"/>
    </xf>
    <xf numFmtId="0" fontId="4" fillId="0" borderId="19" xfId="0" applyNumberFormat="1" applyFont="1" applyBorder="1" applyAlignment="1" applyProtection="1">
      <alignment horizontal="left" vertical="top" wrapText="1"/>
      <protection locked="0"/>
    </xf>
    <xf numFmtId="183" fontId="2" fillId="0" borderId="1" xfId="0" applyNumberFormat="1" applyFont="1" applyBorder="1" applyProtection="1">
      <alignment vertical="center"/>
      <protection locked="0"/>
    </xf>
    <xf numFmtId="0" fontId="4" fillId="0" borderId="77" xfId="0" applyNumberFormat="1" applyFont="1" applyBorder="1" applyAlignment="1" applyProtection="1">
      <alignment horizontal="left" vertical="center" wrapText="1"/>
    </xf>
    <xf numFmtId="0" fontId="4" fillId="0" borderId="77"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0" xfId="0" applyNumberFormat="1" applyFont="1" applyBorder="1" applyAlignment="1" applyProtection="1">
      <alignment horizontal="left" vertical="center" wrapText="1"/>
    </xf>
    <xf numFmtId="0" fontId="4" fillId="0" borderId="1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183" fontId="2" fillId="0" borderId="1" xfId="0" applyNumberFormat="1" applyFont="1" applyBorder="1" applyProtection="1">
      <alignment vertical="center"/>
    </xf>
    <xf numFmtId="0" fontId="9" fillId="0" borderId="0" xfId="0" applyFont="1" applyBorder="1" applyProtection="1">
      <alignment vertical="center"/>
      <protection locked="0"/>
    </xf>
    <xf numFmtId="0" fontId="46" fillId="0" borderId="8" xfId="0" applyFont="1" applyFill="1" applyBorder="1" applyProtection="1">
      <alignment vertical="center"/>
      <protection locked="0"/>
    </xf>
    <xf numFmtId="0" fontId="9" fillId="0" borderId="6" xfId="0" applyFont="1" applyBorder="1" applyProtection="1">
      <alignment vertical="center"/>
      <protection locked="0"/>
    </xf>
    <xf numFmtId="0" fontId="9" fillId="4" borderId="63" xfId="0" applyFont="1" applyFill="1" applyBorder="1" applyAlignment="1" applyProtection="1">
      <alignment horizontal="center" vertical="center" wrapText="1"/>
      <protection locked="0"/>
    </xf>
    <xf numFmtId="0" fontId="9" fillId="4" borderId="94" xfId="0" applyFont="1" applyFill="1" applyBorder="1" applyAlignment="1" applyProtection="1">
      <alignment horizontal="center" vertical="center" wrapText="1"/>
      <protection locked="0"/>
    </xf>
    <xf numFmtId="0" fontId="9" fillId="0" borderId="6" xfId="0" applyFont="1" applyFill="1" applyBorder="1" applyProtection="1">
      <alignment vertical="center"/>
      <protection locked="0"/>
    </xf>
    <xf numFmtId="176" fontId="9" fillId="0" borderId="90" xfId="0" applyNumberFormat="1" applyFont="1" applyBorder="1" applyAlignment="1" applyProtection="1">
      <alignment horizontal="center" vertical="center"/>
    </xf>
    <xf numFmtId="176" fontId="9" fillId="0" borderId="12" xfId="0" applyNumberFormat="1" applyFont="1" applyBorder="1" applyAlignment="1" applyProtection="1">
      <alignment horizontal="center" vertical="center"/>
    </xf>
    <xf numFmtId="0" fontId="15" fillId="8" borderId="34" xfId="0" applyFont="1" applyFill="1" applyBorder="1" applyAlignment="1" applyProtection="1">
      <alignment horizontal="center" vertical="center"/>
      <protection locked="0"/>
    </xf>
    <xf numFmtId="3" fontId="4" fillId="0" borderId="117" xfId="0" applyNumberFormat="1" applyFont="1" applyFill="1" applyBorder="1" applyAlignment="1" applyProtection="1">
      <alignment horizontal="right" vertical="center"/>
    </xf>
    <xf numFmtId="3" fontId="4" fillId="0" borderId="119" xfId="0" applyNumberFormat="1" applyFont="1" applyFill="1" applyBorder="1" applyAlignment="1" applyProtection="1">
      <alignment horizontal="right" vertical="center"/>
    </xf>
    <xf numFmtId="3" fontId="4" fillId="0" borderId="88" xfId="0" applyNumberFormat="1" applyFont="1" applyFill="1" applyBorder="1" applyAlignment="1" applyProtection="1">
      <alignment horizontal="right" vertical="center"/>
    </xf>
    <xf numFmtId="176" fontId="4" fillId="0" borderId="69" xfId="0" applyNumberFormat="1" applyFont="1" applyFill="1" applyBorder="1" applyAlignment="1" applyProtection="1">
      <alignment horizontal="center" vertical="center" wrapText="1"/>
      <protection locked="0"/>
    </xf>
    <xf numFmtId="176" fontId="4" fillId="0" borderId="42" xfId="0" applyNumberFormat="1" applyFont="1" applyFill="1" applyBorder="1" applyAlignment="1" applyProtection="1">
      <alignment horizontal="center" vertical="center" wrapText="1"/>
      <protection locked="0"/>
    </xf>
    <xf numFmtId="176" fontId="4" fillId="0" borderId="45" xfId="0" applyNumberFormat="1" applyFont="1" applyFill="1" applyBorder="1" applyAlignment="1" applyProtection="1">
      <alignment horizontal="center" vertical="center" wrapText="1"/>
      <protection locked="0"/>
    </xf>
    <xf numFmtId="184" fontId="25" fillId="2" borderId="35" xfId="0" applyNumberFormat="1" applyFont="1" applyFill="1" applyBorder="1" applyAlignment="1" applyProtection="1">
      <alignment horizontal="center" vertical="center" shrinkToFit="1"/>
      <protection locked="0"/>
    </xf>
    <xf numFmtId="184" fontId="25" fillId="2" borderId="36"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protection locked="0"/>
    </xf>
    <xf numFmtId="0" fontId="24" fillId="0" borderId="0" xfId="0" applyFont="1" applyAlignment="1" applyProtection="1">
      <alignment vertical="center"/>
      <protection locked="0"/>
    </xf>
    <xf numFmtId="0" fontId="19" fillId="0" borderId="0" xfId="0" applyFont="1" applyFill="1" applyBorder="1" applyAlignment="1" applyProtection="1">
      <alignment horizontal="left" vertical="center" shrinkToFit="1"/>
      <protection locked="0"/>
    </xf>
    <xf numFmtId="0" fontId="24" fillId="0" borderId="0"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52" fillId="0" borderId="0" xfId="0" applyFont="1" applyBorder="1" applyAlignment="1" applyProtection="1">
      <alignment horizontal="left" vertical="center" indent="1" shrinkToFit="1"/>
    </xf>
    <xf numFmtId="190" fontId="19" fillId="0" borderId="0" xfId="0" applyNumberFormat="1" applyFont="1" applyFill="1" applyBorder="1" applyAlignment="1" applyProtection="1">
      <alignment vertical="center"/>
    </xf>
    <xf numFmtId="0" fontId="2" fillId="4" borderId="61" xfId="0" applyFont="1" applyFill="1" applyBorder="1" applyAlignment="1" applyProtection="1">
      <alignment horizontal="center" vertical="center" wrapText="1"/>
      <protection locked="0"/>
    </xf>
    <xf numFmtId="176" fontId="2" fillId="0" borderId="15"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71"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horizontal="right" vertical="center"/>
      <protection locked="0"/>
    </xf>
    <xf numFmtId="0" fontId="2" fillId="0" borderId="40"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center" vertical="center" wrapText="1"/>
      <protection locked="0"/>
    </xf>
    <xf numFmtId="186" fontId="2" fillId="0" borderId="71" xfId="0" applyNumberFormat="1" applyFont="1" applyFill="1" applyBorder="1" applyAlignment="1" applyProtection="1">
      <alignment horizontal="center" vertical="center" wrapText="1"/>
      <protection locked="0"/>
    </xf>
    <xf numFmtId="176" fontId="2" fillId="0" borderId="61" xfId="0" applyNumberFormat="1" applyFont="1" applyFill="1" applyBorder="1" applyAlignment="1" applyProtection="1">
      <alignment horizontal="center" vertical="center" wrapText="1"/>
      <protection locked="0"/>
    </xf>
    <xf numFmtId="0" fontId="2" fillId="0" borderId="57" xfId="0" applyFont="1" applyFill="1" applyBorder="1" applyAlignment="1" applyProtection="1">
      <alignment horizontal="left" vertical="center" wrapText="1"/>
      <protection locked="0"/>
    </xf>
    <xf numFmtId="0" fontId="2" fillId="0" borderId="57" xfId="0" applyFont="1" applyFill="1" applyBorder="1" applyAlignment="1" applyProtection="1">
      <alignment horizontal="center" vertical="center" wrapText="1"/>
      <protection locked="0"/>
    </xf>
    <xf numFmtId="186" fontId="2" fillId="0" borderId="46" xfId="0" applyNumberFormat="1" applyFont="1" applyFill="1" applyBorder="1" applyAlignment="1" applyProtection="1">
      <alignment horizontal="center" vertical="center" wrapText="1"/>
      <protection locked="0"/>
    </xf>
    <xf numFmtId="3" fontId="2" fillId="0" borderId="57" xfId="0" applyNumberFormat="1" applyFont="1" applyBorder="1" applyAlignment="1" applyProtection="1">
      <alignment horizontal="right" vertical="center"/>
      <protection locked="0"/>
    </xf>
    <xf numFmtId="176" fontId="4" fillId="0" borderId="53" xfId="0" applyNumberFormat="1" applyFont="1" applyFill="1" applyBorder="1" applyAlignment="1" applyProtection="1">
      <alignment horizontal="center" vertical="center" wrapText="1"/>
    </xf>
    <xf numFmtId="0" fontId="4" fillId="0" borderId="53" xfId="0" applyFont="1" applyFill="1" applyBorder="1" applyAlignment="1" applyProtection="1">
      <alignment horizontal="left" vertical="center" wrapText="1"/>
    </xf>
    <xf numFmtId="0" fontId="4" fillId="0" borderId="53" xfId="0" applyFont="1" applyFill="1" applyBorder="1" applyAlignment="1" applyProtection="1">
      <alignment horizontal="center" vertical="center" wrapText="1"/>
    </xf>
    <xf numFmtId="186" fontId="4" fillId="0" borderId="54" xfId="0" applyNumberFormat="1" applyFont="1" applyFill="1" applyBorder="1" applyAlignment="1" applyProtection="1">
      <alignment horizontal="center" vertical="center" wrapText="1"/>
    </xf>
    <xf numFmtId="3" fontId="4" fillId="0" borderId="54" xfId="0" applyNumberFormat="1" applyFont="1" applyFill="1" applyBorder="1" applyAlignment="1" applyProtection="1">
      <alignment horizontal="right" vertical="center"/>
    </xf>
    <xf numFmtId="3" fontId="4" fillId="0" borderId="53" xfId="0" applyNumberFormat="1" applyFont="1" applyFill="1" applyBorder="1" applyAlignment="1" applyProtection="1">
      <alignment horizontal="right" vertical="center"/>
    </xf>
    <xf numFmtId="178" fontId="4" fillId="0" borderId="64" xfId="0" applyNumberFormat="1" applyFont="1" applyFill="1" applyBorder="1" applyAlignment="1" applyProtection="1">
      <alignment horizontal="center" vertical="center"/>
    </xf>
    <xf numFmtId="3" fontId="2" fillId="0" borderId="71" xfId="0" applyNumberFormat="1" applyFont="1" applyFill="1" applyBorder="1" applyAlignment="1" applyProtection="1">
      <alignment horizontal="right" vertical="center"/>
    </xf>
    <xf numFmtId="3" fontId="2" fillId="0" borderId="40" xfId="0" applyNumberFormat="1" applyFont="1" applyBorder="1" applyAlignment="1" applyProtection="1">
      <alignment horizontal="right" vertical="center"/>
    </xf>
    <xf numFmtId="178" fontId="2" fillId="0" borderId="72" xfId="0" applyNumberFormat="1" applyFont="1" applyFill="1" applyBorder="1" applyAlignment="1" applyProtection="1">
      <alignment horizontal="center" vertical="center"/>
    </xf>
    <xf numFmtId="4" fontId="2" fillId="0" borderId="64" xfId="0" applyNumberFormat="1" applyFont="1" applyFill="1" applyBorder="1" applyAlignment="1" applyProtection="1">
      <alignment horizontal="center" vertical="center"/>
    </xf>
    <xf numFmtId="4" fontId="2" fillId="0" borderId="72" xfId="0" applyNumberFormat="1" applyFont="1" applyFill="1" applyBorder="1" applyAlignment="1" applyProtection="1">
      <alignment horizontal="center" vertical="center"/>
    </xf>
    <xf numFmtId="3" fontId="4" fillId="0" borderId="50" xfId="0" applyNumberFormat="1" applyFont="1" applyFill="1" applyBorder="1" applyAlignment="1" applyProtection="1">
      <alignment horizontal="right" vertical="center"/>
    </xf>
    <xf numFmtId="4" fontId="2" fillId="0" borderId="191" xfId="0" applyNumberFormat="1" applyFont="1" applyFill="1" applyBorder="1" applyAlignment="1" applyProtection="1">
      <alignment horizontal="center" vertical="center"/>
    </xf>
    <xf numFmtId="3" fontId="2" fillId="0" borderId="46" xfId="0" applyNumberFormat="1" applyFont="1" applyFill="1" applyBorder="1" applyAlignment="1" applyProtection="1">
      <alignment horizontal="right" vertical="center"/>
    </xf>
    <xf numFmtId="3" fontId="2" fillId="0" borderId="57" xfId="0" applyNumberFormat="1" applyFont="1" applyBorder="1" applyAlignment="1" applyProtection="1">
      <alignment horizontal="right" vertical="center"/>
    </xf>
    <xf numFmtId="4" fontId="2" fillId="0" borderId="47"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wrapText="1"/>
    </xf>
    <xf numFmtId="176" fontId="4" fillId="0" borderId="42" xfId="0" applyNumberFormat="1" applyFont="1" applyFill="1" applyBorder="1" applyAlignment="1" applyProtection="1">
      <alignment horizontal="center" vertical="center" wrapText="1"/>
    </xf>
    <xf numFmtId="176" fontId="4" fillId="0" borderId="26" xfId="0" applyNumberFormat="1" applyFont="1" applyFill="1" applyBorder="1" applyAlignment="1" applyProtection="1">
      <alignment horizontal="center" vertical="center" wrapText="1"/>
    </xf>
    <xf numFmtId="176" fontId="4" fillId="0" borderId="69" xfId="0" applyNumberFormat="1" applyFont="1" applyFill="1" applyBorder="1" applyAlignment="1" applyProtection="1">
      <alignment horizontal="center" vertical="center" wrapText="1"/>
    </xf>
    <xf numFmtId="176" fontId="4" fillId="0" borderId="45" xfId="0" applyNumberFormat="1" applyFont="1" applyFill="1" applyBorder="1" applyAlignment="1" applyProtection="1">
      <alignment horizontal="center" vertical="center" wrapText="1"/>
    </xf>
    <xf numFmtId="0" fontId="4" fillId="0" borderId="49" xfId="0" applyFont="1" applyFill="1" applyBorder="1" applyAlignment="1" applyProtection="1">
      <alignment horizontal="left" vertical="center" wrapText="1"/>
    </xf>
    <xf numFmtId="0" fontId="4" fillId="0" borderId="49" xfId="0" applyFont="1" applyFill="1" applyBorder="1" applyAlignment="1" applyProtection="1">
      <alignment horizontal="center" vertical="center" wrapText="1"/>
    </xf>
    <xf numFmtId="186" fontId="4" fillId="0" borderId="50" xfId="0" applyNumberFormat="1"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protection locked="0"/>
    </xf>
    <xf numFmtId="3" fontId="2" fillId="0" borderId="179" xfId="0" applyNumberFormat="1" applyFont="1" applyBorder="1" applyAlignment="1" applyProtection="1">
      <alignment horizontal="left" vertical="center" wrapText="1" indent="1"/>
      <protection locked="0"/>
    </xf>
    <xf numFmtId="3" fontId="2" fillId="0" borderId="60" xfId="0" applyNumberFormat="1" applyFont="1" applyBorder="1" applyAlignment="1" applyProtection="1">
      <alignment horizontal="left" vertical="center" wrapText="1" indent="1"/>
      <protection locked="0"/>
    </xf>
    <xf numFmtId="3" fontId="4" fillId="0" borderId="178" xfId="0" applyNumberFormat="1" applyFont="1" applyFill="1" applyBorder="1" applyAlignment="1" applyProtection="1">
      <alignment horizontal="left" vertical="center" wrapText="1" indent="1"/>
    </xf>
    <xf numFmtId="176" fontId="2" fillId="0" borderId="15" xfId="0" applyNumberFormat="1" applyFont="1" applyFill="1" applyBorder="1" applyAlignment="1" applyProtection="1">
      <alignment horizontal="center" vertical="center" wrapText="1"/>
    </xf>
    <xf numFmtId="0" fontId="2" fillId="0" borderId="40" xfId="0" applyFont="1" applyBorder="1" applyAlignment="1" applyProtection="1">
      <alignment horizontal="left" vertical="center" wrapText="1"/>
    </xf>
    <xf numFmtId="176" fontId="2" fillId="0" borderId="61" xfId="0" applyNumberFormat="1" applyFont="1" applyFill="1" applyBorder="1" applyAlignment="1" applyProtection="1">
      <alignment horizontal="center" vertical="center" wrapText="1"/>
    </xf>
    <xf numFmtId="0" fontId="2" fillId="0" borderId="57" xfId="0" applyFont="1" applyBorder="1" applyAlignment="1" applyProtection="1">
      <alignment horizontal="left" vertical="center" wrapText="1"/>
    </xf>
    <xf numFmtId="0" fontId="30"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6" fillId="7" borderId="129" xfId="0" applyFont="1" applyFill="1" applyBorder="1" applyAlignment="1" applyProtection="1">
      <alignment horizontal="center" vertical="center"/>
      <protection locked="0"/>
    </xf>
    <xf numFmtId="0" fontId="36" fillId="7" borderId="17" xfId="0" applyFont="1" applyFill="1" applyBorder="1" applyAlignment="1" applyProtection="1">
      <alignment horizontal="center" vertical="center"/>
      <protection locked="0"/>
    </xf>
    <xf numFmtId="0" fontId="36" fillId="7" borderId="164" xfId="0" applyFont="1" applyFill="1" applyBorder="1" applyAlignment="1" applyProtection="1">
      <alignment horizontal="center" vertical="center"/>
      <protection locked="0"/>
    </xf>
    <xf numFmtId="0" fontId="36" fillId="7" borderId="148" xfId="0" applyFont="1" applyFill="1" applyBorder="1" applyAlignment="1" applyProtection="1">
      <alignment horizontal="center" vertical="center"/>
      <protection locked="0"/>
    </xf>
    <xf numFmtId="0" fontId="36" fillId="7" borderId="33" xfId="0" applyFont="1" applyFill="1" applyBorder="1" applyAlignment="1" applyProtection="1">
      <alignment horizontal="center" vertical="center"/>
      <protection locked="0"/>
    </xf>
    <xf numFmtId="0" fontId="36" fillId="7" borderId="36" xfId="0" applyFont="1" applyFill="1" applyBorder="1" applyAlignment="1" applyProtection="1">
      <alignment horizontal="center" vertical="center"/>
      <protection locked="0"/>
    </xf>
    <xf numFmtId="0" fontId="2" fillId="4" borderId="157" xfId="0" applyFont="1" applyFill="1" applyBorder="1" applyAlignment="1" applyProtection="1">
      <alignment horizontal="center" vertical="center"/>
      <protection locked="0"/>
    </xf>
    <xf numFmtId="0" fontId="4" fillId="4" borderId="149"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2" fillId="4" borderId="157" xfId="0" applyFont="1" applyFill="1" applyBorder="1" applyAlignment="1" applyProtection="1">
      <alignment horizontal="center" vertical="center" wrapText="1"/>
      <protection locked="0"/>
    </xf>
    <xf numFmtId="0" fontId="4" fillId="4" borderId="150"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15" fillId="8" borderId="58" xfId="0" applyFont="1" applyFill="1" applyBorder="1" applyAlignment="1" applyProtection="1">
      <alignment horizontal="center" vertical="center" wrapText="1"/>
      <protection locked="0"/>
    </xf>
    <xf numFmtId="0" fontId="15" fillId="8" borderId="56" xfId="0" applyFont="1" applyFill="1" applyBorder="1" applyAlignment="1" applyProtection="1">
      <alignment horizontal="center" vertical="center" wrapText="1"/>
      <protection locked="0"/>
    </xf>
    <xf numFmtId="0" fontId="4" fillId="0" borderId="83" xfId="0" applyNumberFormat="1" applyFont="1" applyFill="1" applyBorder="1" applyAlignment="1" applyProtection="1">
      <alignment horizontal="left" vertical="center" shrinkToFit="1"/>
      <protection locked="0"/>
    </xf>
    <xf numFmtId="182" fontId="4" fillId="0" borderId="83" xfId="0" applyNumberFormat="1" applyFont="1" applyFill="1" applyBorder="1" applyAlignment="1" applyProtection="1">
      <alignment horizontal="left" vertical="center" shrinkToFit="1"/>
      <protection locked="0"/>
    </xf>
    <xf numFmtId="0" fontId="4" fillId="0" borderId="46" xfId="0" applyNumberFormat="1" applyFont="1" applyFill="1" applyBorder="1" applyAlignment="1" applyProtection="1">
      <alignment horizontal="left" vertical="center" wrapText="1"/>
      <protection locked="0"/>
    </xf>
    <xf numFmtId="0" fontId="4" fillId="0" borderId="47" xfId="0" applyNumberFormat="1" applyFont="1" applyFill="1" applyBorder="1" applyAlignment="1" applyProtection="1">
      <alignment horizontal="left" vertical="center" wrapText="1"/>
      <protection locked="0"/>
    </xf>
    <xf numFmtId="3" fontId="22" fillId="8" borderId="158" xfId="0" applyNumberFormat="1" applyFont="1" applyFill="1" applyBorder="1" applyAlignment="1" applyProtection="1">
      <alignment horizontal="right" vertical="center"/>
    </xf>
    <xf numFmtId="0" fontId="15" fillId="8" borderId="151" xfId="0" applyFont="1" applyFill="1" applyBorder="1" applyAlignment="1" applyProtection="1">
      <alignment horizontal="center" vertical="center" wrapText="1"/>
    </xf>
    <xf numFmtId="0" fontId="15" fillId="8" borderId="56" xfId="0" applyFont="1" applyFill="1" applyBorder="1" applyAlignment="1" applyProtection="1">
      <alignment horizontal="center" vertical="center" wrapText="1"/>
    </xf>
    <xf numFmtId="3" fontId="4" fillId="0" borderId="159" xfId="0" applyNumberFormat="1" applyFont="1" applyFill="1" applyBorder="1" applyAlignment="1" applyProtection="1">
      <alignment horizontal="right" vertical="center"/>
    </xf>
    <xf numFmtId="176" fontId="2" fillId="0" borderId="152" xfId="0" applyNumberFormat="1" applyFont="1" applyFill="1" applyBorder="1" applyAlignment="1" applyProtection="1">
      <alignment horizontal="center" vertical="center" wrapText="1"/>
    </xf>
    <xf numFmtId="3" fontId="4" fillId="0" borderId="160" xfId="0" applyNumberFormat="1" applyFont="1" applyFill="1" applyBorder="1" applyAlignment="1" applyProtection="1">
      <alignment horizontal="right" vertical="center"/>
    </xf>
    <xf numFmtId="176" fontId="22" fillId="0" borderId="153" xfId="0" applyNumberFormat="1" applyFont="1" applyFill="1" applyBorder="1" applyAlignment="1" applyProtection="1">
      <alignment horizontal="center" vertical="center" wrapText="1"/>
    </xf>
    <xf numFmtId="3" fontId="4" fillId="0" borderId="161" xfId="0" applyNumberFormat="1" applyFont="1" applyFill="1" applyBorder="1" applyAlignment="1" applyProtection="1">
      <alignment horizontal="right" vertical="center"/>
    </xf>
    <xf numFmtId="176" fontId="22" fillId="0" borderId="154" xfId="0" applyNumberFormat="1" applyFont="1" applyFill="1" applyBorder="1" applyAlignment="1" applyProtection="1">
      <alignment horizontal="center" vertical="center" wrapText="1"/>
    </xf>
    <xf numFmtId="3" fontId="4" fillId="0" borderId="55" xfId="0" applyNumberFormat="1" applyFont="1" applyFill="1" applyBorder="1" applyAlignment="1" applyProtection="1">
      <alignment horizontal="right" vertical="center"/>
    </xf>
    <xf numFmtId="3" fontId="4" fillId="0" borderId="162" xfId="0" applyNumberFormat="1" applyFont="1" applyFill="1" applyBorder="1" applyAlignment="1" applyProtection="1">
      <alignment horizontal="right" vertical="center"/>
    </xf>
    <xf numFmtId="176" fontId="22" fillId="0" borderId="155" xfId="0" applyNumberFormat="1" applyFont="1" applyFill="1" applyBorder="1" applyAlignment="1" applyProtection="1">
      <alignment horizontal="center" vertical="center" wrapText="1"/>
    </xf>
    <xf numFmtId="3" fontId="4" fillId="0" borderId="163" xfId="0" applyNumberFormat="1" applyFont="1" applyFill="1" applyBorder="1" applyAlignment="1" applyProtection="1">
      <alignment horizontal="right" vertical="center"/>
    </xf>
    <xf numFmtId="176" fontId="2" fillId="0" borderId="156" xfId="0" applyNumberFormat="1" applyFont="1" applyFill="1" applyBorder="1" applyAlignment="1" applyProtection="1">
      <alignment horizontal="center" vertical="center" wrapText="1"/>
    </xf>
    <xf numFmtId="0" fontId="2" fillId="4" borderId="17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7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174"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2" fillId="3" borderId="1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38" fontId="2" fillId="0" borderId="0" xfId="3" applyFont="1" applyProtection="1">
      <alignment vertical="center"/>
      <protection locked="0"/>
    </xf>
    <xf numFmtId="0" fontId="2" fillId="0" borderId="8" xfId="0" applyFont="1" applyBorder="1" applyProtection="1">
      <alignment vertical="center"/>
      <protection locked="0"/>
    </xf>
    <xf numFmtId="0" fontId="4" fillId="0" borderId="8" xfId="0" applyFont="1" applyFill="1" applyBorder="1" applyAlignment="1" applyProtection="1">
      <alignment vertical="center"/>
      <protection locked="0"/>
    </xf>
    <xf numFmtId="0" fontId="2" fillId="4" borderId="141"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77" xfId="0" applyFont="1" applyFill="1" applyBorder="1" applyAlignment="1" applyProtection="1">
      <alignment horizontal="center" vertical="center"/>
      <protection locked="0"/>
    </xf>
    <xf numFmtId="0" fontId="2" fillId="4" borderId="78"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77" xfId="0" applyFont="1" applyFill="1" applyBorder="1" applyAlignment="1" applyProtection="1">
      <alignment horizontal="center" vertical="center" wrapText="1"/>
      <protection locked="0"/>
    </xf>
    <xf numFmtId="0" fontId="2" fillId="4" borderId="127"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0" xfId="0" applyFont="1" applyFill="1" applyBorder="1" applyAlignment="1" applyProtection="1">
      <alignment horizontal="center" vertical="center"/>
      <protection locked="0"/>
    </xf>
    <xf numFmtId="0" fontId="2" fillId="4" borderId="77"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41" fontId="2" fillId="0" borderId="10" xfId="0" applyNumberFormat="1" applyFont="1" applyFill="1" applyBorder="1" applyAlignment="1" applyProtection="1">
      <alignment vertical="center"/>
      <protection locked="0"/>
    </xf>
    <xf numFmtId="41" fontId="2" fillId="0" borderId="11" xfId="0" applyNumberFormat="1" applyFont="1" applyFill="1" applyBorder="1" applyAlignment="1" applyProtection="1">
      <alignment vertical="center"/>
      <protection locked="0"/>
    </xf>
    <xf numFmtId="41" fontId="2" fillId="0" borderId="31" xfId="0" applyNumberFormat="1" applyFont="1" applyFill="1" applyBorder="1" applyAlignment="1" applyProtection="1">
      <alignment vertical="center"/>
      <protection locked="0"/>
    </xf>
    <xf numFmtId="41" fontId="2" fillId="0" borderId="145" xfId="0" applyNumberFormat="1" applyFont="1" applyFill="1" applyBorder="1" applyAlignment="1" applyProtection="1">
      <alignment vertical="center"/>
      <protection locked="0"/>
    </xf>
    <xf numFmtId="41" fontId="2" fillId="0" borderId="146" xfId="0" applyNumberFormat="1" applyFont="1" applyFill="1" applyBorder="1" applyAlignment="1" applyProtection="1">
      <alignment vertical="center"/>
      <protection locked="0"/>
    </xf>
    <xf numFmtId="41" fontId="2" fillId="0" borderId="147" xfId="0" applyNumberFormat="1" applyFont="1" applyFill="1" applyBorder="1" applyAlignment="1" applyProtection="1">
      <alignment vertical="center"/>
      <protection locked="0"/>
    </xf>
    <xf numFmtId="41" fontId="2" fillId="0" borderId="194" xfId="0" applyNumberFormat="1" applyFont="1" applyFill="1" applyBorder="1" applyAlignment="1" applyProtection="1">
      <alignment vertical="center"/>
      <protection locked="0"/>
    </xf>
    <xf numFmtId="41" fontId="2" fillId="0" borderId="195" xfId="0" applyNumberFormat="1" applyFont="1" applyFill="1" applyBorder="1" applyAlignment="1" applyProtection="1">
      <alignment vertical="center"/>
      <protection locked="0"/>
    </xf>
    <xf numFmtId="41" fontId="2" fillId="0" borderId="196" xfId="0" applyNumberFormat="1" applyFont="1" applyFill="1" applyBorder="1" applyAlignment="1" applyProtection="1">
      <alignment vertical="center"/>
      <protection locked="0"/>
    </xf>
    <xf numFmtId="0" fontId="2" fillId="0" borderId="33" xfId="0" applyFont="1" applyBorder="1" applyProtection="1">
      <alignment vertical="center"/>
      <protection locked="0"/>
    </xf>
    <xf numFmtId="0" fontId="4" fillId="0" borderId="33" xfId="0" applyFont="1" applyFill="1" applyBorder="1" applyAlignment="1" applyProtection="1">
      <alignment vertical="center"/>
      <protection locked="0"/>
    </xf>
    <xf numFmtId="3" fontId="2" fillId="0" borderId="131"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3" fontId="2" fillId="0" borderId="130" xfId="0" applyNumberFormat="1" applyFont="1" applyFill="1" applyBorder="1" applyAlignment="1" applyProtection="1">
      <alignment vertical="center" wrapText="1"/>
    </xf>
    <xf numFmtId="3" fontId="2" fillId="0" borderId="175" xfId="0" applyNumberFormat="1" applyFont="1" applyFill="1" applyBorder="1" applyAlignment="1" applyProtection="1">
      <alignment vertical="center"/>
    </xf>
    <xf numFmtId="3" fontId="2" fillId="0" borderId="27" xfId="0" applyNumberFormat="1" applyFont="1" applyFill="1" applyBorder="1" applyAlignment="1" applyProtection="1">
      <alignment vertical="center"/>
    </xf>
    <xf numFmtId="3" fontId="2" fillId="0" borderId="132"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3" fontId="2" fillId="0" borderId="7" xfId="0" applyNumberFormat="1" applyFont="1" applyFill="1" applyBorder="1" applyAlignment="1" applyProtection="1">
      <alignment vertical="center" wrapText="1"/>
    </xf>
    <xf numFmtId="3" fontId="2" fillId="0" borderId="176" xfId="0" applyNumberFormat="1" applyFont="1" applyFill="1" applyBorder="1" applyAlignment="1" applyProtection="1">
      <alignment vertical="center"/>
    </xf>
    <xf numFmtId="3" fontId="2" fillId="0" borderId="66" xfId="0" applyNumberFormat="1" applyFont="1" applyFill="1" applyBorder="1" applyAlignment="1" applyProtection="1">
      <alignment vertical="center"/>
    </xf>
    <xf numFmtId="3" fontId="2" fillId="0" borderId="10" xfId="0" applyNumberFormat="1" applyFont="1" applyFill="1" applyBorder="1" applyAlignment="1" applyProtection="1">
      <alignment horizontal="right" vertical="center"/>
    </xf>
    <xf numFmtId="3" fontId="2" fillId="0" borderId="131" xfId="0" applyNumberFormat="1" applyFont="1" applyFill="1" applyBorder="1" applyAlignment="1" applyProtection="1">
      <alignment horizontal="right" vertical="center"/>
    </xf>
    <xf numFmtId="3" fontId="2" fillId="0" borderId="145" xfId="0" applyNumberFormat="1" applyFont="1" applyFill="1" applyBorder="1" applyAlignment="1" applyProtection="1">
      <alignment horizontal="right" vertical="center"/>
    </xf>
    <xf numFmtId="3" fontId="2" fillId="0" borderId="144" xfId="0" applyNumberFormat="1" applyFont="1" applyFill="1" applyBorder="1" applyAlignment="1" applyProtection="1">
      <alignment horizontal="right" vertical="center"/>
    </xf>
    <xf numFmtId="3" fontId="2" fillId="0" borderId="146" xfId="0" applyNumberFormat="1" applyFont="1" applyFill="1" applyBorder="1" applyAlignment="1" applyProtection="1">
      <alignment vertical="center"/>
    </xf>
    <xf numFmtId="3" fontId="2" fillId="0" borderId="145" xfId="0" applyNumberFormat="1" applyFont="1" applyFill="1" applyBorder="1" applyAlignment="1" applyProtection="1">
      <alignment vertical="center"/>
    </xf>
    <xf numFmtId="3" fontId="2" fillId="0" borderId="21" xfId="0" applyNumberFormat="1" applyFont="1" applyFill="1" applyBorder="1" applyAlignment="1" applyProtection="1">
      <alignment horizontal="right" vertical="center"/>
    </xf>
    <xf numFmtId="3" fontId="2" fillId="0" borderId="132" xfId="0" applyNumberFormat="1" applyFont="1" applyFill="1" applyBorder="1" applyAlignment="1" applyProtection="1">
      <alignment horizontal="right" vertical="center"/>
    </xf>
    <xf numFmtId="184" fontId="25" fillId="2" borderId="35" xfId="0" applyNumberFormat="1" applyFont="1" applyFill="1" applyBorder="1" applyAlignment="1" applyProtection="1">
      <alignment horizontal="center" vertical="center" shrinkToFit="1"/>
    </xf>
    <xf numFmtId="184" fontId="25" fillId="2" borderId="36" xfId="0" applyNumberFormat="1" applyFont="1" applyFill="1" applyBorder="1" applyAlignment="1" applyProtection="1">
      <alignment horizontal="center" vertical="center" shrinkToFit="1"/>
    </xf>
    <xf numFmtId="0" fontId="25" fillId="0" borderId="0" xfId="0" applyFont="1" applyBorder="1" applyAlignment="1" applyProtection="1">
      <alignment horizontal="distributed" vertical="center" justifyLastLine="1"/>
      <protection locked="0"/>
    </xf>
    <xf numFmtId="0" fontId="29" fillId="0" borderId="0"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4" fillId="0" borderId="0" xfId="0" applyFont="1" applyFill="1" applyBorder="1" applyAlignment="1" applyProtection="1">
      <alignment horizontal="left" vertical="center" shrinkToFit="1"/>
      <protection locked="0"/>
    </xf>
    <xf numFmtId="0" fontId="28" fillId="0" borderId="0" xfId="0" applyFont="1" applyBorder="1" applyAlignment="1" applyProtection="1">
      <alignment horizontal="left" vertical="center" indent="1" shrinkToFit="1"/>
    </xf>
    <xf numFmtId="0" fontId="53" fillId="0" borderId="0" xfId="0" applyFont="1" applyBorder="1" applyAlignment="1" applyProtection="1">
      <alignment horizontal="left" vertical="center" indent="1" shrinkToFit="1"/>
    </xf>
    <xf numFmtId="0" fontId="10" fillId="0" borderId="0" xfId="0" applyFont="1" applyProtection="1">
      <alignment vertical="center"/>
      <protection locked="0"/>
    </xf>
    <xf numFmtId="0" fontId="9" fillId="4" borderId="18"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3" xfId="0" applyFont="1" applyFill="1" applyBorder="1" applyAlignment="1" applyProtection="1">
      <alignment horizontal="center" vertical="center"/>
      <protection locked="0"/>
    </xf>
    <xf numFmtId="0" fontId="9" fillId="4" borderId="68"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protection locked="0"/>
    </xf>
    <xf numFmtId="0" fontId="9" fillId="4" borderId="61" xfId="0" applyFont="1" applyFill="1" applyBorder="1" applyAlignment="1" applyProtection="1">
      <alignment horizontal="center" vertical="center" wrapText="1"/>
      <protection locked="0"/>
    </xf>
    <xf numFmtId="0" fontId="13" fillId="4" borderId="29" xfId="0" applyFont="1" applyFill="1" applyBorder="1" applyAlignment="1" applyProtection="1">
      <alignment horizontal="center" vertical="center" wrapText="1"/>
      <protection locked="0"/>
    </xf>
    <xf numFmtId="0" fontId="9" fillId="4" borderId="66" xfId="0" applyFont="1" applyFill="1" applyBorder="1" applyAlignment="1" applyProtection="1">
      <alignment horizontal="center" vertical="center" wrapText="1"/>
      <protection locked="0"/>
    </xf>
    <xf numFmtId="0" fontId="9"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17" fillId="0" borderId="1" xfId="0" applyFont="1" applyBorder="1" applyProtection="1">
      <alignment vertical="center"/>
      <protection locked="0"/>
    </xf>
    <xf numFmtId="183" fontId="9" fillId="0" borderId="1" xfId="0" applyNumberFormat="1" applyFont="1" applyBorder="1" applyProtection="1">
      <alignment vertical="center"/>
      <protection locked="0"/>
    </xf>
    <xf numFmtId="176" fontId="9" fillId="0" borderId="15" xfId="0" applyNumberFormat="1"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17" fillId="0" borderId="40" xfId="0" applyFont="1" applyBorder="1" applyAlignment="1" applyProtection="1">
      <alignment horizontal="center" vertical="center" wrapText="1"/>
      <protection locked="0"/>
    </xf>
    <xf numFmtId="186" fontId="9" fillId="0" borderId="71"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9" fillId="0" borderId="40" xfId="0" applyFont="1" applyBorder="1" applyAlignment="1" applyProtection="1">
      <alignment horizontal="center" vertical="center" wrapText="1"/>
      <protection locked="0"/>
    </xf>
    <xf numFmtId="0" fontId="9" fillId="0" borderId="40"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186" fontId="9" fillId="0" borderId="71" xfId="0" applyNumberFormat="1" applyFont="1" applyFill="1" applyBorder="1" applyAlignment="1" applyProtection="1">
      <alignment horizontal="center" vertical="center" wrapText="1"/>
      <protection locked="0"/>
    </xf>
    <xf numFmtId="176" fontId="9" fillId="0" borderId="61" xfId="0" applyNumberFormat="1" applyFont="1" applyFill="1" applyBorder="1" applyAlignment="1" applyProtection="1">
      <alignment horizontal="center" vertical="center" wrapText="1"/>
      <protection locked="0"/>
    </xf>
    <xf numFmtId="0" fontId="9" fillId="0" borderId="57" xfId="0" applyFont="1" applyFill="1" applyBorder="1" applyAlignment="1" applyProtection="1">
      <alignment horizontal="left" vertical="center" wrapText="1"/>
      <protection locked="0"/>
    </xf>
    <xf numFmtId="0" fontId="9" fillId="0" borderId="57" xfId="0" applyFont="1" applyFill="1" applyBorder="1" applyAlignment="1" applyProtection="1">
      <alignment horizontal="center" vertical="center" wrapText="1"/>
      <protection locked="0"/>
    </xf>
    <xf numFmtId="186" fontId="9" fillId="0" borderId="46" xfId="0" applyNumberFormat="1" applyFont="1" applyFill="1" applyBorder="1" applyAlignment="1" applyProtection="1">
      <alignment horizontal="center" vertical="center" wrapText="1"/>
      <protection locked="0"/>
    </xf>
    <xf numFmtId="3" fontId="9" fillId="0" borderId="57" xfId="0" applyNumberFormat="1" applyFont="1" applyBorder="1" applyAlignment="1" applyProtection="1">
      <alignment horizontal="right" vertical="center"/>
      <protection locked="0"/>
    </xf>
    <xf numFmtId="176" fontId="13" fillId="0" borderId="53" xfId="0" applyNumberFormat="1" applyFont="1" applyFill="1" applyBorder="1" applyAlignment="1" applyProtection="1">
      <alignment horizontal="center" vertical="center" wrapText="1"/>
    </xf>
    <xf numFmtId="0" fontId="13" fillId="0" borderId="53" xfId="0" applyFont="1" applyFill="1" applyBorder="1" applyAlignment="1" applyProtection="1">
      <alignment horizontal="left" vertical="center" wrapText="1"/>
    </xf>
    <xf numFmtId="0" fontId="13" fillId="0" borderId="53" xfId="0" applyFont="1" applyFill="1" applyBorder="1" applyAlignment="1" applyProtection="1">
      <alignment horizontal="center" vertical="center" wrapText="1"/>
    </xf>
    <xf numFmtId="186" fontId="13" fillId="0" borderId="54" xfId="0" applyNumberFormat="1" applyFont="1" applyFill="1" applyBorder="1" applyAlignment="1" applyProtection="1">
      <alignment horizontal="center" vertical="center" wrapText="1"/>
    </xf>
    <xf numFmtId="3" fontId="13" fillId="0" borderId="54" xfId="0" applyNumberFormat="1" applyFont="1" applyFill="1" applyBorder="1" applyAlignment="1" applyProtection="1">
      <alignment horizontal="right" vertical="center"/>
    </xf>
    <xf numFmtId="3" fontId="13" fillId="0" borderId="53" xfId="0" applyNumberFormat="1" applyFont="1" applyFill="1" applyBorder="1" applyAlignment="1" applyProtection="1">
      <alignment horizontal="right" vertical="center"/>
    </xf>
    <xf numFmtId="178" fontId="13" fillId="0" borderId="64" xfId="0" applyNumberFormat="1" applyFont="1" applyFill="1" applyBorder="1" applyAlignment="1" applyProtection="1">
      <alignment horizontal="center" vertical="center"/>
    </xf>
    <xf numFmtId="3" fontId="9" fillId="0" borderId="71" xfId="0" applyNumberFormat="1" applyFont="1" applyFill="1" applyBorder="1" applyAlignment="1" applyProtection="1">
      <alignment horizontal="right" vertical="center"/>
    </xf>
    <xf numFmtId="3" fontId="9" fillId="0" borderId="40" xfId="0" applyNumberFormat="1" applyFont="1" applyBorder="1" applyAlignment="1" applyProtection="1">
      <alignment horizontal="right" vertical="center"/>
    </xf>
    <xf numFmtId="178" fontId="9" fillId="0" borderId="72" xfId="0" applyNumberFormat="1" applyFont="1" applyFill="1" applyBorder="1" applyAlignment="1" applyProtection="1">
      <alignment horizontal="center" vertical="center"/>
    </xf>
    <xf numFmtId="4" fontId="9" fillId="0" borderId="64" xfId="0" applyNumberFormat="1" applyFont="1" applyFill="1" applyBorder="1" applyAlignment="1" applyProtection="1">
      <alignment horizontal="center" vertical="center"/>
    </xf>
    <xf numFmtId="4" fontId="9" fillId="0" borderId="72" xfId="0" applyNumberFormat="1" applyFont="1" applyFill="1" applyBorder="1" applyAlignment="1" applyProtection="1">
      <alignment horizontal="center" vertical="center"/>
    </xf>
    <xf numFmtId="3" fontId="13" fillId="0" borderId="50" xfId="0" applyNumberFormat="1" applyFont="1" applyFill="1" applyBorder="1" applyAlignment="1" applyProtection="1">
      <alignment horizontal="right" vertical="center"/>
    </xf>
    <xf numFmtId="3" fontId="13" fillId="0" borderId="49" xfId="0" applyNumberFormat="1" applyFont="1" applyFill="1" applyBorder="1" applyAlignment="1" applyProtection="1">
      <alignment horizontal="right" vertical="center"/>
    </xf>
    <xf numFmtId="4" fontId="9" fillId="0" borderId="191" xfId="0" applyNumberFormat="1" applyFont="1" applyFill="1" applyBorder="1" applyAlignment="1" applyProtection="1">
      <alignment horizontal="center" vertical="center"/>
    </xf>
    <xf numFmtId="3" fontId="9" fillId="0" borderId="46" xfId="0" applyNumberFormat="1" applyFont="1" applyFill="1" applyBorder="1" applyAlignment="1" applyProtection="1">
      <alignment horizontal="right" vertical="center"/>
    </xf>
    <xf numFmtId="3" fontId="9" fillId="0" borderId="57" xfId="0" applyNumberFormat="1" applyFont="1" applyBorder="1" applyAlignment="1" applyProtection="1">
      <alignment horizontal="right" vertical="center"/>
    </xf>
    <xf numFmtId="4" fontId="9" fillId="0" borderId="47" xfId="0" applyNumberFormat="1" applyFont="1" applyFill="1" applyBorder="1" applyAlignment="1" applyProtection="1">
      <alignment horizontal="center" vertical="center"/>
    </xf>
    <xf numFmtId="0" fontId="9" fillId="0" borderId="1" xfId="0" applyFont="1" applyBorder="1" applyProtection="1">
      <alignment vertical="center"/>
    </xf>
    <xf numFmtId="183" fontId="9" fillId="0" borderId="1" xfId="3" applyNumberFormat="1" applyFont="1" applyBorder="1" applyProtection="1">
      <alignment vertical="center"/>
    </xf>
    <xf numFmtId="183" fontId="9" fillId="0" borderId="1" xfId="0" applyNumberFormat="1" applyFont="1" applyBorder="1" applyProtection="1">
      <alignment vertical="center"/>
    </xf>
    <xf numFmtId="176" fontId="13" fillId="0" borderId="49" xfId="0" applyNumberFormat="1" applyFont="1" applyFill="1" applyBorder="1" applyAlignment="1" applyProtection="1">
      <alignment horizontal="center" vertical="center" wrapText="1"/>
    </xf>
    <xf numFmtId="176" fontId="13" fillId="0" borderId="42" xfId="0" applyNumberFormat="1" applyFont="1" applyFill="1" applyBorder="1" applyAlignment="1" applyProtection="1">
      <alignment horizontal="center" vertical="center" wrapText="1"/>
    </xf>
    <xf numFmtId="176" fontId="13" fillId="0" borderId="26" xfId="0" applyNumberFormat="1" applyFont="1" applyFill="1" applyBorder="1" applyAlignment="1" applyProtection="1">
      <alignment horizontal="center" vertical="center" wrapText="1"/>
    </xf>
    <xf numFmtId="176" fontId="13" fillId="0" borderId="69" xfId="0" applyNumberFormat="1" applyFont="1" applyFill="1" applyBorder="1" applyAlignment="1" applyProtection="1">
      <alignment horizontal="center" vertical="center" wrapText="1"/>
    </xf>
    <xf numFmtId="176" fontId="13" fillId="0" borderId="45" xfId="0" applyNumberFormat="1" applyFont="1" applyFill="1" applyBorder="1" applyAlignment="1" applyProtection="1">
      <alignment horizontal="center" vertical="center" wrapText="1"/>
    </xf>
    <xf numFmtId="0" fontId="13" fillId="0" borderId="49" xfId="0" applyFont="1" applyFill="1" applyBorder="1" applyAlignment="1" applyProtection="1">
      <alignment horizontal="left" vertical="center" wrapText="1"/>
    </xf>
    <xf numFmtId="0" fontId="13" fillId="0" borderId="49" xfId="0" applyFont="1" applyFill="1" applyBorder="1" applyAlignment="1" applyProtection="1">
      <alignment horizontal="center" vertical="center" wrapText="1"/>
    </xf>
    <xf numFmtId="186" fontId="13" fillId="0" borderId="50" xfId="0" applyNumberFormat="1" applyFont="1" applyFill="1" applyBorder="1" applyAlignment="1" applyProtection="1">
      <alignment horizontal="center" vertical="center" wrapText="1"/>
    </xf>
    <xf numFmtId="0" fontId="17" fillId="4" borderId="16"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3" fontId="9" fillId="0" borderId="179" xfId="0" applyNumberFormat="1" applyFont="1" applyBorder="1" applyAlignment="1" applyProtection="1">
      <alignment horizontal="left" vertical="center" wrapText="1" indent="1"/>
      <protection locked="0"/>
    </xf>
    <xf numFmtId="3" fontId="17" fillId="0" borderId="179" xfId="0" applyNumberFormat="1" applyFont="1" applyBorder="1" applyAlignment="1" applyProtection="1">
      <alignment horizontal="left" vertical="center" wrapText="1" indent="1"/>
      <protection locked="0"/>
    </xf>
    <xf numFmtId="3" fontId="9" fillId="0" borderId="60" xfId="0" applyNumberFormat="1" applyFont="1" applyBorder="1" applyAlignment="1" applyProtection="1">
      <alignment horizontal="left" vertical="center" wrapText="1" indent="1"/>
      <protection locked="0"/>
    </xf>
    <xf numFmtId="3" fontId="13" fillId="0" borderId="178" xfId="0" applyNumberFormat="1" applyFont="1" applyFill="1" applyBorder="1" applyAlignment="1" applyProtection="1">
      <alignment horizontal="left" vertical="center" wrapText="1" indent="1"/>
    </xf>
    <xf numFmtId="176" fontId="9" fillId="0" borderId="15" xfId="0" applyNumberFormat="1" applyFont="1" applyFill="1" applyBorder="1" applyAlignment="1" applyProtection="1">
      <alignment horizontal="center" vertical="center" wrapText="1"/>
    </xf>
    <xf numFmtId="0" fontId="9" fillId="0" borderId="40" xfId="0" applyFont="1" applyBorder="1" applyAlignment="1" applyProtection="1">
      <alignment horizontal="left" vertical="center" wrapText="1"/>
    </xf>
    <xf numFmtId="0" fontId="9" fillId="0" borderId="40" xfId="0" applyFont="1" applyFill="1" applyBorder="1" applyAlignment="1" applyProtection="1">
      <alignment horizontal="left" vertical="center" wrapText="1"/>
    </xf>
    <xf numFmtId="176" fontId="9" fillId="0" borderId="61"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15" fillId="8" borderId="151" xfId="0" applyFont="1" applyFill="1" applyBorder="1" applyAlignment="1" applyProtection="1">
      <alignment horizontal="center" vertical="center"/>
    </xf>
    <xf numFmtId="0" fontId="15" fillId="8" borderId="56" xfId="0" applyFont="1" applyFill="1" applyBorder="1" applyAlignment="1" applyProtection="1">
      <alignment horizontal="center" vertical="center"/>
    </xf>
    <xf numFmtId="0" fontId="22" fillId="0" borderId="85" xfId="0" applyFont="1" applyFill="1" applyBorder="1" applyAlignment="1" applyProtection="1">
      <alignment vertical="center" wrapText="1"/>
    </xf>
    <xf numFmtId="0" fontId="22" fillId="0" borderId="86" xfId="0" applyFont="1" applyFill="1" applyBorder="1" applyAlignment="1" applyProtection="1">
      <alignment vertical="center" wrapText="1"/>
    </xf>
    <xf numFmtId="0" fontId="22" fillId="0" borderId="77" xfId="0" applyFont="1" applyFill="1" applyBorder="1" applyAlignment="1" applyProtection="1">
      <alignment vertical="center" wrapText="1"/>
    </xf>
    <xf numFmtId="0" fontId="22" fillId="0" borderId="90" xfId="0" applyFont="1" applyFill="1" applyBorder="1" applyAlignment="1" applyProtection="1">
      <alignment vertical="center" wrapText="1"/>
    </xf>
    <xf numFmtId="184" fontId="25" fillId="0" borderId="35" xfId="0" applyNumberFormat="1" applyFont="1" applyFill="1" applyBorder="1" applyAlignment="1" applyProtection="1">
      <alignment horizontal="center" vertical="center" shrinkToFit="1"/>
    </xf>
    <xf numFmtId="184" fontId="25" fillId="0" borderId="36" xfId="0" applyNumberFormat="1" applyFont="1" applyFill="1" applyBorder="1" applyAlignment="1" applyProtection="1">
      <alignment horizontal="center" vertical="center" shrinkToFit="1"/>
    </xf>
    <xf numFmtId="0" fontId="49" fillId="0" borderId="0" xfId="0"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15" fillId="0" borderId="0" xfId="0" applyFont="1" applyProtection="1">
      <alignment vertical="center"/>
      <protection locked="0"/>
    </xf>
    <xf numFmtId="0" fontId="4" fillId="0" borderId="15" xfId="0" applyFont="1" applyBorder="1" applyAlignment="1" applyProtection="1">
      <alignment vertical="top" wrapText="1"/>
      <protection locked="0"/>
    </xf>
    <xf numFmtId="0" fontId="4" fillId="0" borderId="37"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29" xfId="0" applyFont="1" applyBorder="1" applyAlignment="1" applyProtection="1">
      <alignment vertical="top" wrapText="1"/>
      <protection locked="0"/>
    </xf>
    <xf numFmtId="0" fontId="4" fillId="0" borderId="30" xfId="0" applyFont="1" applyBorder="1" applyAlignment="1" applyProtection="1">
      <alignment vertical="top" wrapText="1"/>
      <protection locked="0"/>
    </xf>
    <xf numFmtId="176" fontId="9" fillId="0" borderId="26" xfId="0" applyNumberFormat="1" applyFont="1" applyFill="1" applyBorder="1" applyAlignment="1" applyProtection="1">
      <alignment horizontal="center" vertical="center"/>
    </xf>
    <xf numFmtId="176" fontId="9" fillId="0" borderId="25" xfId="0" applyNumberFormat="1" applyFont="1" applyFill="1" applyBorder="1" applyAlignment="1" applyProtection="1">
      <alignment horizontal="center" vertical="center"/>
    </xf>
    <xf numFmtId="176" fontId="9" fillId="0" borderId="28" xfId="0" applyNumberFormat="1" applyFont="1" applyFill="1" applyBorder="1" applyAlignment="1" applyProtection="1">
      <alignment horizontal="center" vertical="center"/>
    </xf>
    <xf numFmtId="0" fontId="17" fillId="0" borderId="0" xfId="0" applyFont="1" applyAlignment="1" applyProtection="1">
      <alignment horizontal="center" vertical="center"/>
      <protection locked="0"/>
    </xf>
    <xf numFmtId="0" fontId="17" fillId="0" borderId="0" xfId="0" applyFont="1" applyBorder="1" applyProtection="1">
      <alignment vertical="center"/>
      <protection locked="0"/>
    </xf>
    <xf numFmtId="0" fontId="9" fillId="4" borderId="62"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wrapText="1"/>
      <protection locked="0"/>
    </xf>
    <xf numFmtId="0" fontId="9" fillId="8" borderId="197" xfId="0" applyFont="1" applyFill="1" applyBorder="1" applyAlignment="1" applyProtection="1">
      <alignment horizontal="center" vertical="center"/>
      <protection locked="0"/>
    </xf>
    <xf numFmtId="0" fontId="15" fillId="8" borderId="44" xfId="0" applyFont="1" applyFill="1" applyBorder="1" applyAlignment="1" applyProtection="1">
      <alignment horizontal="center" vertical="center" wrapText="1"/>
      <protection locked="0"/>
    </xf>
    <xf numFmtId="0" fontId="15" fillId="8" borderId="198" xfId="0" applyFont="1" applyFill="1" applyBorder="1" applyAlignment="1" applyProtection="1">
      <alignment horizontal="center" vertical="center"/>
      <protection locked="0"/>
    </xf>
    <xf numFmtId="3" fontId="9" fillId="0" borderId="37" xfId="0" applyNumberFormat="1" applyFont="1" applyFill="1" applyBorder="1" applyAlignment="1" applyProtection="1">
      <alignment horizontal="right" vertical="center"/>
      <protection locked="0"/>
    </xf>
    <xf numFmtId="3" fontId="9" fillId="0" borderId="27" xfId="0" applyNumberFormat="1" applyFont="1" applyFill="1" applyBorder="1" applyAlignment="1" applyProtection="1">
      <alignment horizontal="right" vertical="center"/>
      <protection locked="0"/>
    </xf>
    <xf numFmtId="3" fontId="9" fillId="0" borderId="30" xfId="0" applyNumberFormat="1" applyFont="1" applyFill="1" applyBorder="1" applyAlignment="1" applyProtection="1">
      <alignment horizontal="right" vertical="center"/>
      <protection locked="0"/>
    </xf>
    <xf numFmtId="176" fontId="9"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3" fontId="9" fillId="0" borderId="0" xfId="0" applyNumberFormat="1" applyFont="1" applyFill="1" applyBorder="1" applyAlignment="1" applyProtection="1">
      <alignment horizontal="right" vertical="center"/>
      <protection locked="0"/>
    </xf>
    <xf numFmtId="0" fontId="2" fillId="4" borderId="29"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wrapText="1"/>
      <protection locked="0"/>
    </xf>
    <xf numFmtId="0" fontId="2" fillId="4" borderId="17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9" fillId="0" borderId="15" xfId="0" applyFont="1" applyBorder="1" applyAlignment="1" applyProtection="1">
      <alignment vertical="top"/>
      <protection locked="0"/>
    </xf>
    <xf numFmtId="0" fontId="9" fillId="0" borderId="37" xfId="0" applyFont="1" applyBorder="1" applyAlignment="1" applyProtection="1">
      <alignment vertical="top"/>
      <protection locked="0"/>
    </xf>
    <xf numFmtId="0" fontId="9" fillId="0" borderId="1" xfId="0" applyFont="1" applyBorder="1" applyAlignment="1" applyProtection="1">
      <alignment vertical="top"/>
      <protection locked="0"/>
    </xf>
    <xf numFmtId="0" fontId="9" fillId="0" borderId="27" xfId="0" applyFont="1" applyBorder="1" applyAlignment="1" applyProtection="1">
      <alignment vertical="top"/>
      <protection locked="0"/>
    </xf>
    <xf numFmtId="0" fontId="9" fillId="0" borderId="29" xfId="0" applyFont="1" applyBorder="1" applyAlignment="1" applyProtection="1">
      <alignment vertical="top"/>
      <protection locked="0"/>
    </xf>
    <xf numFmtId="0" fontId="9" fillId="0" borderId="30" xfId="0" applyFont="1" applyBorder="1" applyAlignment="1" applyProtection="1">
      <alignment vertical="top"/>
      <protection locked="0"/>
    </xf>
    <xf numFmtId="3" fontId="9" fillId="8" borderId="44" xfId="0" applyNumberFormat="1" applyFont="1" applyFill="1" applyBorder="1" applyAlignment="1" applyProtection="1">
      <alignment horizontal="right" vertical="center"/>
    </xf>
    <xf numFmtId="183" fontId="9" fillId="8" borderId="197" xfId="0" applyNumberFormat="1" applyFont="1" applyFill="1" applyBorder="1" applyAlignment="1" applyProtection="1">
      <alignment horizontal="right" vertical="center"/>
    </xf>
    <xf numFmtId="183" fontId="9" fillId="8" borderId="199" xfId="0" applyNumberFormat="1" applyFont="1" applyFill="1" applyBorder="1" applyAlignment="1" applyProtection="1">
      <alignment horizontal="right" vertical="center"/>
    </xf>
    <xf numFmtId="3" fontId="9" fillId="8" borderId="56" xfId="0" applyNumberFormat="1" applyFont="1" applyFill="1" applyBorder="1" applyAlignment="1" applyProtection="1">
      <alignment horizontal="right" vertical="center"/>
    </xf>
    <xf numFmtId="3" fontId="9" fillId="8" borderId="199" xfId="0" applyNumberFormat="1" applyFont="1" applyFill="1" applyBorder="1" applyAlignment="1" applyProtection="1">
      <alignment horizontal="right" vertical="center"/>
    </xf>
    <xf numFmtId="176" fontId="9" fillId="0" borderId="26" xfId="0" applyNumberFormat="1" applyFont="1" applyFill="1" applyBorder="1" applyAlignment="1" applyProtection="1">
      <alignment horizontal="center" vertical="center" wrapText="1"/>
    </xf>
    <xf numFmtId="0" fontId="2" fillId="0" borderId="32" xfId="0" applyFont="1" applyFill="1" applyBorder="1" applyAlignment="1" applyProtection="1">
      <alignment horizontal="left" vertical="center" wrapText="1"/>
    </xf>
    <xf numFmtId="0" fontId="2" fillId="0" borderId="32" xfId="0"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3" fontId="9" fillId="0" borderId="77" xfId="0" applyNumberFormat="1" applyFont="1" applyFill="1" applyBorder="1" applyAlignment="1" applyProtection="1">
      <alignment horizontal="right" vertical="center"/>
    </xf>
    <xf numFmtId="183" fontId="9" fillId="0" borderId="26" xfId="0" applyNumberFormat="1" applyFont="1" applyFill="1" applyBorder="1" applyAlignment="1" applyProtection="1">
      <alignment horizontal="right" vertical="center"/>
    </xf>
    <xf numFmtId="183" fontId="9" fillId="0" borderId="37" xfId="0" applyNumberFormat="1" applyFont="1" applyFill="1" applyBorder="1" applyAlignment="1" applyProtection="1">
      <alignment horizontal="right" vertical="center"/>
    </xf>
    <xf numFmtId="3" fontId="9" fillId="0" borderId="78" xfId="0" applyNumberFormat="1" applyFont="1" applyFill="1" applyBorder="1" applyAlignment="1" applyProtection="1">
      <alignment horizontal="right" vertical="center"/>
    </xf>
    <xf numFmtId="0" fontId="2" fillId="0" borderId="13" xfId="0" applyFont="1" applyFill="1" applyBorder="1" applyAlignment="1" applyProtection="1">
      <alignment horizontal="left" vertical="center" wrapText="1"/>
    </xf>
    <xf numFmtId="0" fontId="2" fillId="0" borderId="13"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3" fontId="9" fillId="0" borderId="10" xfId="0" applyNumberFormat="1" applyFont="1" applyFill="1" applyBorder="1" applyAlignment="1" applyProtection="1">
      <alignment horizontal="right" vertical="center"/>
    </xf>
    <xf numFmtId="183" fontId="9" fillId="0" borderId="25" xfId="0" applyNumberFormat="1" applyFont="1" applyFill="1" applyBorder="1" applyAlignment="1" applyProtection="1">
      <alignment horizontal="right" vertical="center"/>
    </xf>
    <xf numFmtId="183" fontId="9" fillId="0" borderId="27" xfId="0" applyNumberFormat="1" applyFont="1" applyFill="1" applyBorder="1" applyAlignment="1" applyProtection="1">
      <alignment horizontal="right" vertical="center"/>
    </xf>
    <xf numFmtId="3" fontId="9" fillId="0" borderId="11" xfId="0" applyNumberFormat="1" applyFont="1" applyFill="1" applyBorder="1" applyAlignment="1" applyProtection="1">
      <alignment horizontal="right" vertical="center"/>
    </xf>
    <xf numFmtId="176" fontId="9" fillId="0" borderId="28" xfId="0" applyNumberFormat="1" applyFont="1" applyFill="1" applyBorder="1" applyAlignment="1" applyProtection="1">
      <alignment horizontal="center" vertical="center" wrapText="1"/>
    </xf>
    <xf numFmtId="0" fontId="2" fillId="0" borderId="73" xfId="0" applyFont="1" applyFill="1" applyBorder="1" applyAlignment="1" applyProtection="1">
      <alignment horizontal="left" vertical="center" wrapText="1"/>
    </xf>
    <xf numFmtId="0" fontId="2" fillId="0" borderId="29" xfId="0" applyFont="1" applyFill="1" applyBorder="1" applyAlignment="1" applyProtection="1">
      <alignment vertical="center" wrapText="1"/>
    </xf>
    <xf numFmtId="0" fontId="2" fillId="0" borderId="29" xfId="0" applyFont="1" applyFill="1" applyBorder="1" applyAlignment="1" applyProtection="1">
      <alignment horizontal="center" vertical="center" wrapText="1"/>
    </xf>
    <xf numFmtId="3" fontId="9" fillId="0" borderId="73" xfId="0" applyNumberFormat="1" applyFont="1" applyFill="1" applyBorder="1" applyAlignment="1" applyProtection="1">
      <alignment horizontal="right" vertical="center"/>
    </xf>
    <xf numFmtId="183" fontId="9" fillId="0" borderId="28" xfId="0" applyNumberFormat="1" applyFont="1" applyFill="1" applyBorder="1" applyAlignment="1" applyProtection="1">
      <alignment horizontal="right" vertical="center"/>
    </xf>
    <xf numFmtId="183" fontId="9" fillId="0" borderId="30" xfId="0" applyNumberFormat="1" applyFont="1" applyFill="1" applyBorder="1" applyAlignment="1" applyProtection="1">
      <alignment horizontal="right" vertical="center"/>
    </xf>
    <xf numFmtId="3" fontId="9" fillId="0" borderId="74" xfId="0" applyNumberFormat="1" applyFont="1" applyFill="1" applyBorder="1" applyAlignment="1" applyProtection="1">
      <alignment horizontal="right" vertical="center"/>
    </xf>
    <xf numFmtId="3" fontId="9" fillId="8" borderId="197" xfId="0" applyNumberFormat="1" applyFont="1" applyFill="1" applyBorder="1" applyAlignment="1" applyProtection="1">
      <alignment horizontal="right" vertical="center"/>
    </xf>
    <xf numFmtId="3" fontId="9" fillId="0" borderId="26" xfId="0" applyNumberFormat="1" applyFont="1" applyFill="1" applyBorder="1" applyAlignment="1" applyProtection="1">
      <alignment horizontal="right" vertical="center"/>
    </xf>
    <xf numFmtId="3" fontId="9" fillId="0" borderId="25" xfId="0" applyNumberFormat="1" applyFont="1" applyFill="1" applyBorder="1" applyAlignment="1" applyProtection="1">
      <alignment horizontal="right" vertical="center"/>
    </xf>
    <xf numFmtId="3" fontId="9" fillId="0" borderId="28" xfId="0" applyNumberFormat="1" applyFont="1" applyFill="1" applyBorder="1" applyAlignment="1" applyProtection="1">
      <alignment horizontal="right" vertical="center"/>
    </xf>
    <xf numFmtId="0" fontId="9" fillId="0" borderId="26"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0" borderId="0" xfId="0" applyFont="1" applyBorder="1" applyAlignment="1" applyProtection="1">
      <alignment horizontal="right" vertical="center"/>
      <protection locked="0"/>
    </xf>
    <xf numFmtId="0" fontId="17" fillId="4" borderId="68"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wrapText="1"/>
      <protection locked="0"/>
    </xf>
    <xf numFmtId="0" fontId="17" fillId="4" borderId="170" xfId="0" applyFont="1" applyFill="1" applyBorder="1" applyAlignment="1" applyProtection="1">
      <alignment horizontal="center" vertical="center" wrapText="1"/>
      <protection locked="0"/>
    </xf>
    <xf numFmtId="0" fontId="17" fillId="4" borderId="66" xfId="0" applyFont="1" applyFill="1" applyBorder="1" applyAlignment="1" applyProtection="1">
      <alignment horizontal="center" vertical="center" wrapText="1"/>
      <protection locked="0"/>
    </xf>
    <xf numFmtId="3" fontId="9" fillId="8" borderId="199" xfId="0" applyNumberFormat="1" applyFont="1" applyFill="1" applyBorder="1" applyAlignment="1" applyProtection="1">
      <alignment vertical="center"/>
      <protection locked="0"/>
    </xf>
    <xf numFmtId="0" fontId="56" fillId="0" borderId="0" xfId="0" applyFont="1" applyProtection="1">
      <alignment vertical="center"/>
      <protection locked="0"/>
    </xf>
    <xf numFmtId="3" fontId="9" fillId="0" borderId="37" xfId="0" applyNumberFormat="1" applyFont="1" applyFill="1" applyBorder="1" applyAlignment="1" applyProtection="1">
      <alignment vertical="center"/>
      <protection locked="0"/>
    </xf>
    <xf numFmtId="0" fontId="56" fillId="0" borderId="0" xfId="0" applyFont="1" applyAlignment="1" applyProtection="1">
      <alignment vertical="top"/>
      <protection locked="0"/>
    </xf>
    <xf numFmtId="3" fontId="9" fillId="0" borderId="30" xfId="0" applyNumberFormat="1" applyFont="1" applyFill="1" applyBorder="1" applyAlignment="1" applyProtection="1">
      <alignment vertical="center"/>
      <protection locked="0"/>
    </xf>
    <xf numFmtId="183" fontId="9" fillId="8" borderId="200" xfId="0" applyNumberFormat="1" applyFont="1" applyFill="1" applyBorder="1" applyAlignment="1" applyProtection="1">
      <alignment vertical="center"/>
    </xf>
    <xf numFmtId="3" fontId="9" fillId="8" borderId="198" xfId="0" applyNumberFormat="1" applyFont="1" applyFill="1" applyBorder="1" applyAlignment="1" applyProtection="1">
      <alignment vertical="center"/>
    </xf>
    <xf numFmtId="3" fontId="9" fillId="8" borderId="200" xfId="0" applyNumberFormat="1" applyFont="1" applyFill="1" applyBorder="1" applyAlignment="1" applyProtection="1">
      <alignment horizontal="right" vertical="center"/>
    </xf>
    <xf numFmtId="3" fontId="9" fillId="8" borderId="198" xfId="0" applyNumberFormat="1" applyFont="1" applyFill="1" applyBorder="1" applyAlignment="1" applyProtection="1">
      <alignment horizontal="right" vertical="center"/>
    </xf>
    <xf numFmtId="0" fontId="9" fillId="0" borderId="77" xfId="0" applyFont="1" applyFill="1" applyBorder="1" applyAlignment="1" applyProtection="1">
      <alignment horizontal="left" vertical="center" wrapText="1"/>
    </xf>
    <xf numFmtId="3" fontId="9" fillId="0" borderId="77" xfId="0" applyNumberFormat="1" applyFont="1" applyFill="1" applyBorder="1" applyAlignment="1" applyProtection="1">
      <alignment horizontal="center" vertical="center" wrapText="1"/>
    </xf>
    <xf numFmtId="183" fontId="9" fillId="0" borderId="15" xfId="0" applyNumberFormat="1" applyFont="1" applyFill="1" applyBorder="1" applyAlignment="1" applyProtection="1">
      <alignment vertical="center"/>
    </xf>
    <xf numFmtId="3" fontId="9" fillId="0" borderId="90" xfId="0" applyNumberFormat="1" applyFont="1" applyFill="1" applyBorder="1" applyAlignment="1" applyProtection="1">
      <alignment vertical="center"/>
    </xf>
    <xf numFmtId="3" fontId="9" fillId="0" borderId="15" xfId="0" applyNumberFormat="1" applyFont="1" applyFill="1" applyBorder="1" applyAlignment="1" applyProtection="1">
      <alignment horizontal="right" vertical="center"/>
    </xf>
    <xf numFmtId="3" fontId="9" fillId="0" borderId="90" xfId="0"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wrapText="1"/>
    </xf>
    <xf numFmtId="3" fontId="9" fillId="0" borderId="10" xfId="0" applyNumberFormat="1" applyFont="1" applyFill="1" applyBorder="1" applyAlignment="1" applyProtection="1">
      <alignment horizontal="center" vertical="center" wrapText="1"/>
    </xf>
    <xf numFmtId="183" fontId="9" fillId="0" borderId="1" xfId="0" applyNumberFormat="1" applyFont="1" applyFill="1" applyBorder="1" applyAlignment="1" applyProtection="1">
      <alignment vertical="center"/>
    </xf>
    <xf numFmtId="3" fontId="9" fillId="0" borderId="12"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3" fontId="9" fillId="0" borderId="12" xfId="0" applyNumberFormat="1" applyFont="1" applyFill="1" applyBorder="1" applyAlignment="1" applyProtection="1">
      <alignment horizontal="right" vertical="center"/>
    </xf>
    <xf numFmtId="0" fontId="9" fillId="0" borderId="73" xfId="0" applyFont="1" applyFill="1" applyBorder="1" applyAlignment="1" applyProtection="1">
      <alignment horizontal="left" vertical="center" wrapText="1"/>
    </xf>
    <xf numFmtId="3" fontId="9" fillId="0" borderId="73" xfId="0" applyNumberFormat="1" applyFont="1" applyFill="1" applyBorder="1" applyAlignment="1" applyProtection="1">
      <alignment horizontal="center" vertical="center" wrapText="1"/>
    </xf>
    <xf numFmtId="183" fontId="9" fillId="0" borderId="29" xfId="0" applyNumberFormat="1" applyFont="1" applyFill="1" applyBorder="1" applyAlignment="1" applyProtection="1">
      <alignment vertical="center"/>
    </xf>
    <xf numFmtId="3" fontId="9" fillId="0" borderId="94" xfId="0" applyNumberFormat="1" applyFont="1" applyFill="1" applyBorder="1" applyAlignment="1" applyProtection="1">
      <alignment vertical="center"/>
    </xf>
    <xf numFmtId="3" fontId="9" fillId="0" borderId="29" xfId="0" applyNumberFormat="1" applyFont="1" applyFill="1" applyBorder="1" applyAlignment="1" applyProtection="1">
      <alignment horizontal="right" vertical="center"/>
    </xf>
    <xf numFmtId="3" fontId="9" fillId="0" borderId="94" xfId="0" applyNumberFormat="1" applyFont="1" applyFill="1" applyBorder="1" applyAlignment="1" applyProtection="1">
      <alignment horizontal="right" vertical="center"/>
    </xf>
    <xf numFmtId="0" fontId="2" fillId="4" borderId="73" xfId="0" applyFont="1" applyFill="1" applyBorder="1" applyAlignment="1" applyProtection="1">
      <alignment horizontal="center" vertical="center"/>
      <protection locked="0"/>
    </xf>
    <xf numFmtId="0" fontId="2" fillId="4" borderId="74" xfId="0" applyFont="1" applyFill="1" applyBorder="1" applyAlignment="1" applyProtection="1">
      <alignment horizontal="center" vertical="center"/>
      <protection locked="0"/>
    </xf>
    <xf numFmtId="0" fontId="2" fillId="4" borderId="75" xfId="0" applyFont="1" applyFill="1" applyBorder="1" applyAlignment="1" applyProtection="1">
      <alignment horizontal="center" vertical="center"/>
      <protection locked="0"/>
    </xf>
    <xf numFmtId="0" fontId="4" fillId="0" borderId="77" xfId="0" applyFont="1" applyBorder="1" applyAlignment="1" applyProtection="1">
      <alignment horizontal="center" vertical="top" wrapText="1"/>
      <protection locked="0"/>
    </xf>
    <xf numFmtId="0" fontId="4" fillId="0" borderId="90" xfId="0" applyFont="1" applyBorder="1" applyAlignment="1" applyProtection="1">
      <alignment horizontal="center" vertical="top" wrapText="1"/>
      <protection locked="0"/>
    </xf>
    <xf numFmtId="0" fontId="4" fillId="0" borderId="7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73" xfId="0" applyFont="1" applyBorder="1" applyAlignment="1" applyProtection="1">
      <alignment horizontal="center" vertical="top" wrapText="1"/>
      <protection locked="0"/>
    </xf>
    <xf numFmtId="0" fontId="4" fillId="0" borderId="94" xfId="0" applyFont="1" applyBorder="1" applyAlignment="1" applyProtection="1">
      <alignment horizontal="center" vertical="top" wrapText="1"/>
      <protection locked="0"/>
    </xf>
    <xf numFmtId="0" fontId="4" fillId="0" borderId="75" xfId="0" applyFont="1" applyBorder="1" applyAlignment="1" applyProtection="1">
      <alignment horizontal="center" vertical="top" wrapText="1"/>
      <protection locked="0"/>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176" fontId="9" fillId="0" borderId="2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9" fillId="0" borderId="29" xfId="0"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0" fontId="18" fillId="0" borderId="0" xfId="0" applyFont="1" applyAlignme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191" fontId="13" fillId="0" borderId="0" xfId="0" applyNumberFormat="1" applyFont="1" applyFill="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quotePrefix="1" applyFont="1" applyBorder="1" applyAlignment="1" applyProtection="1">
      <alignment horizontal="right" vertical="center" indent="1"/>
      <protection locked="0"/>
    </xf>
    <xf numFmtId="0" fontId="13" fillId="0" borderId="0" xfId="0" applyFont="1" applyBorder="1" applyAlignment="1" applyProtection="1">
      <alignment horizontal="right" vertical="center" indent="1"/>
      <protection locked="0"/>
    </xf>
    <xf numFmtId="3" fontId="13" fillId="0" borderId="0" xfId="0" applyNumberFormat="1" applyFont="1" applyBorder="1" applyAlignment="1" applyProtection="1">
      <alignment vertical="center"/>
      <protection locked="0"/>
    </xf>
    <xf numFmtId="0" fontId="13" fillId="0" borderId="7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0" xfId="0" applyFont="1" applyBorder="1" applyAlignment="1" applyProtection="1">
      <alignment horizontal="left" vertical="center"/>
      <protection locked="0"/>
    </xf>
    <xf numFmtId="0" fontId="13" fillId="0" borderId="77"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90" xfId="0" applyFont="1" applyBorder="1" applyAlignment="1" applyProtection="1">
      <alignment horizontal="lef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18" fillId="0" borderId="0" xfId="0" applyFont="1" applyAlignment="1" applyProtection="1">
      <alignment horizontal="right" vertical="center"/>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55"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cellXfs>
  <cellStyles count="4">
    <cellStyle name="パーセント" xfId="2" builtinId="5"/>
    <cellStyle name="ハイパーリンク" xfId="1" builtinId="8"/>
    <cellStyle name="桁区切り" xfId="3" builtinId="6"/>
    <cellStyle name="標準" xfId="0" builtinId="0"/>
  </cellStyles>
  <dxfs count="173">
    <dxf>
      <fill>
        <patternFill>
          <bgColor rgb="FFFFFFCC"/>
        </patternFill>
      </fill>
    </dxf>
    <dxf>
      <fill>
        <patternFill>
          <bgColor rgb="FFFFFFCC"/>
        </patternFill>
      </fill>
    </dxf>
    <dxf>
      <font>
        <strike/>
      </font>
    </dxf>
    <dxf>
      <font>
        <b/>
        <i val="0"/>
        <color rgb="FFFF0000"/>
      </font>
    </dxf>
    <dxf>
      <font>
        <b/>
        <i val="0"/>
        <color rgb="FFFF0000"/>
      </font>
    </dxf>
    <dxf>
      <font>
        <b/>
        <i val="0"/>
        <color rgb="FFFF0000"/>
      </font>
    </dxf>
    <dxf>
      <font>
        <strike/>
      </font>
    </dxf>
    <dxf>
      <font>
        <strike/>
      </font>
    </dxf>
    <dxf>
      <font>
        <strike/>
      </font>
    </dxf>
    <dxf>
      <font>
        <strike/>
      </font>
    </dxf>
    <dxf>
      <font>
        <strike/>
      </font>
    </dxf>
    <dxf>
      <font>
        <strike/>
      </font>
    </dxf>
    <dxf>
      <font>
        <strike/>
      </font>
    </dxf>
    <dxf>
      <font>
        <b/>
        <i val="0"/>
        <color rgb="FFFF0000"/>
      </font>
    </dxf>
    <dxf>
      <numFmt numFmtId="180" formatCode=";;;"/>
    </dxf>
    <dxf>
      <numFmt numFmtId="180" formatCode=";;;"/>
    </dxf>
    <dxf>
      <numFmt numFmtId="180" formatCode=";;;"/>
    </dxf>
    <dxf>
      <numFmt numFmtId="180" formatCode=";;;"/>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b/>
        <i val="0"/>
        <color rgb="FFFF0000"/>
      </font>
    </dxf>
    <dxf>
      <font>
        <b/>
        <i val="0"/>
        <color rgb="FF0070C0"/>
      </font>
    </dxf>
    <dxf>
      <font>
        <b/>
        <i val="0"/>
        <strike val="0"/>
        <color rgb="FF0070C0"/>
      </font>
    </dxf>
    <dxf>
      <font>
        <b/>
        <i val="0"/>
        <strike val="0"/>
        <color rgb="FFFF0000"/>
      </font>
    </dxf>
    <dxf>
      <font>
        <color theme="0" tint="-0.14996795556505021"/>
      </font>
    </dxf>
    <dxf>
      <font>
        <b/>
        <i val="0"/>
        <strike val="0"/>
        <color rgb="FF0070C0"/>
      </font>
    </dxf>
    <dxf>
      <font>
        <b/>
        <i val="0"/>
        <strike val="0"/>
        <color rgb="FFFF0000"/>
      </font>
    </dxf>
    <dxf>
      <font>
        <color theme="0" tint="-0.14996795556505021"/>
      </font>
    </dxf>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b/>
        <i val="0"/>
        <strike val="0"/>
        <color theme="8" tint="-0.24994659260841701"/>
      </font>
    </dxf>
    <dxf>
      <font>
        <b/>
        <i val="0"/>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color rgb="FFFF0000"/>
      </font>
    </dxf>
    <dxf>
      <font>
        <b/>
        <i val="0"/>
        <color rgb="FF0070C0"/>
      </font>
    </dxf>
    <dxf>
      <font>
        <b/>
        <i val="0"/>
        <strike val="0"/>
        <color rgb="FF0070C0"/>
      </font>
    </dxf>
    <dxf>
      <font>
        <b/>
        <i val="0"/>
        <strike val="0"/>
        <color rgb="FFFF0000"/>
      </font>
    </dxf>
    <dxf>
      <font>
        <color theme="0" tint="-0.14996795556505021"/>
      </font>
    </dxf>
    <dxf>
      <font>
        <b/>
        <i val="0"/>
        <strike val="0"/>
        <color rgb="FF0070C0"/>
      </font>
    </dxf>
    <dxf>
      <font>
        <b/>
        <i val="0"/>
        <strike val="0"/>
        <color rgb="FFFF0000"/>
      </font>
    </dxf>
    <dxf>
      <font>
        <color theme="0" tint="-0.14996795556505021"/>
      </font>
    </dxf>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font>
    </dxf>
    <dxf>
      <font>
        <strike/>
      </font>
    </dxf>
    <dxf>
      <font>
        <strike/>
      </font>
    </dxf>
    <dxf>
      <font>
        <strike/>
      </font>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dxf>
    <dxf>
      <font>
        <strike/>
      </font>
    </dxf>
    <dxf>
      <font>
        <strike/>
      </font>
    </dxf>
    <dxf>
      <font>
        <strike/>
      </font>
    </dxf>
    <dxf>
      <font>
        <b/>
        <i val="0"/>
        <color rgb="FFFF0000"/>
      </font>
    </dxf>
    <dxf>
      <font>
        <strike/>
      </font>
    </dxf>
    <dxf>
      <font>
        <strike/>
      </font>
    </dxf>
    <dxf>
      <font>
        <strike/>
      </font>
    </dxf>
    <dxf>
      <font>
        <strike/>
      </font>
    </dxf>
    <dxf>
      <font>
        <b/>
        <i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ont>
        <strike/>
      </font>
    </dxf>
    <dxf>
      <font>
        <strike/>
      </font>
    </dxf>
    <dxf>
      <font>
        <strike/>
      </font>
    </dxf>
    <dxf>
      <font>
        <strike/>
      </font>
    </dxf>
    <dxf>
      <font>
        <b/>
        <i val="0"/>
        <color rgb="FFFF0000"/>
      </font>
    </dxf>
    <dxf>
      <numFmt numFmtId="180" formatCode=";;;"/>
    </dxf>
    <dxf>
      <numFmt numFmtId="180" formatCode=";;;"/>
    </dxf>
    <dxf>
      <numFmt numFmtId="180" formatCode=";;;"/>
    </dxf>
    <dxf>
      <numFmt numFmtId="180" formatCode=";;;"/>
    </dxf>
    <dxf>
      <font>
        <color theme="0" tint="-0.14996795556505021"/>
      </font>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9" tint="0.39994506668294322"/>
        </patternFill>
      </fill>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numFmt numFmtId="180" formatCode=";;;"/>
    </dxf>
    <dxf>
      <numFmt numFmtId="180" formatCode=";;;"/>
    </dxf>
    <dxf>
      <numFmt numFmtId="180" formatCode=";;;"/>
    </dxf>
    <dxf>
      <numFmt numFmtId="180" formatCode=";;;"/>
    </dxf>
    <dxf>
      <font>
        <color theme="0" tint="-0.14996795556505021"/>
      </font>
    </dxf>
    <dxf>
      <fill>
        <patternFill>
          <bgColor rgb="FFFFFFCC"/>
        </patternFill>
      </fill>
    </dxf>
    <dxf>
      <fill>
        <patternFill>
          <bgColor rgb="FFFFFFCC"/>
        </patternFill>
      </fill>
    </dxf>
    <dxf>
      <font>
        <color auto="1"/>
      </font>
      <fill>
        <patternFill>
          <bgColor theme="9" tint="0.39994506668294322"/>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7C80"/>
      <color rgb="FFFFFF00"/>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19"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19979;&#2639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27</xdr:row>
      <xdr:rowOff>58325</xdr:rowOff>
    </xdr:from>
    <xdr:to>
      <xdr:col>11</xdr:col>
      <xdr:colOff>612322</xdr:colOff>
      <xdr:row>29</xdr:row>
      <xdr:rowOff>126361</xdr:rowOff>
    </xdr:to>
    <xdr:sp macro="" textlink="">
      <xdr:nvSpPr>
        <xdr:cNvPr id="2" name="フローチャート: せん孔テープ 1">
          <a:hlinkClick xmlns:r="http://schemas.openxmlformats.org/officeDocument/2006/relationships" r:id="rId1"/>
        </xdr:cNvPr>
        <xdr:cNvSpPr/>
      </xdr:nvSpPr>
      <xdr:spPr>
        <a:xfrm>
          <a:off x="311021" y="581220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58331</xdr:rowOff>
    </xdr:from>
    <xdr:to>
      <xdr:col>11</xdr:col>
      <xdr:colOff>602602</xdr:colOff>
      <xdr:row>20</xdr:row>
      <xdr:rowOff>126366</xdr:rowOff>
    </xdr:to>
    <xdr:sp macro="" textlink="">
      <xdr:nvSpPr>
        <xdr:cNvPr id="3" name="フローチャート: せん孔テープ 2">
          <a:hlinkClick xmlns:r="http://schemas.openxmlformats.org/officeDocument/2006/relationships" r:id="rId2"/>
        </xdr:cNvPr>
        <xdr:cNvSpPr/>
      </xdr:nvSpPr>
      <xdr:spPr>
        <a:xfrm>
          <a:off x="301301" y="3975244"/>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6</xdr:row>
      <xdr:rowOff>18728</xdr:rowOff>
    </xdr:to>
    <xdr:sp macro="" textlink="">
      <xdr:nvSpPr>
        <xdr:cNvPr id="4" name="テキスト ボックス 3">
          <a:hlinkClick xmlns:r="http://schemas.openxmlformats.org/officeDocument/2006/relationships" r:id="rId3"/>
        </xdr:cNvPr>
        <xdr:cNvSpPr txBox="1"/>
      </xdr:nvSpPr>
      <xdr:spPr>
        <a:xfrm>
          <a:off x="1456353" y="874356"/>
          <a:ext cx="5692062" cy="612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113917</xdr:rowOff>
    </xdr:from>
    <xdr:to>
      <xdr:col>4</xdr:col>
      <xdr:colOff>581025</xdr:colOff>
      <xdr:row>11</xdr:row>
      <xdr:rowOff>203725</xdr:rowOff>
    </xdr:to>
    <xdr:sp macro="" textlink="">
      <xdr:nvSpPr>
        <xdr:cNvPr id="5" name="テキスト ボックス 4">
          <a:hlinkClick xmlns:r="http://schemas.openxmlformats.org/officeDocument/2006/relationships" r:id="rId4"/>
        </xdr:cNvPr>
        <xdr:cNvSpPr txBox="1"/>
      </xdr:nvSpPr>
      <xdr:spPr>
        <a:xfrm>
          <a:off x="200025" y="1989759"/>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132386</xdr:rowOff>
    </xdr:from>
    <xdr:to>
      <xdr:col>10</xdr:col>
      <xdr:colOff>266700</xdr:colOff>
      <xdr:row>17</xdr:row>
      <xdr:rowOff>132065</xdr:rowOff>
    </xdr:to>
    <xdr:sp macro="" textlink="">
      <xdr:nvSpPr>
        <xdr:cNvPr id="6" name="テキスト ボックス 5">
          <a:hlinkClick xmlns:r="http://schemas.openxmlformats.org/officeDocument/2006/relationships" r:id="rId5"/>
        </xdr:cNvPr>
        <xdr:cNvSpPr txBox="1"/>
      </xdr:nvSpPr>
      <xdr:spPr>
        <a:xfrm>
          <a:off x="1475403" y="3232871"/>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22</xdr:row>
      <xdr:rowOff>35588</xdr:rowOff>
    </xdr:from>
    <xdr:to>
      <xdr:col>12</xdr:col>
      <xdr:colOff>352425</xdr:colOff>
      <xdr:row>25</xdr:row>
      <xdr:rowOff>125396</xdr:rowOff>
    </xdr:to>
    <xdr:sp macro="" textlink="">
      <xdr:nvSpPr>
        <xdr:cNvPr id="7" name="テキスト ボックス 6">
          <a:hlinkClick xmlns:r="http://schemas.openxmlformats.org/officeDocument/2006/relationships" r:id="rId6"/>
        </xdr:cNvPr>
        <xdr:cNvSpPr txBox="1"/>
      </xdr:nvSpPr>
      <xdr:spPr>
        <a:xfrm>
          <a:off x="5487761" y="4768930"/>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203920</xdr:rowOff>
    </xdr:from>
    <xdr:to>
      <xdr:col>10</xdr:col>
      <xdr:colOff>247650</xdr:colOff>
      <xdr:row>34</xdr:row>
      <xdr:rowOff>203598</xdr:rowOff>
    </xdr:to>
    <xdr:sp macro="" textlink="">
      <xdr:nvSpPr>
        <xdr:cNvPr id="8" name="テキスト ボックス 7">
          <a:hlinkClick xmlns:r="http://schemas.openxmlformats.org/officeDocument/2006/relationships" r:id="rId7"/>
        </xdr:cNvPr>
        <xdr:cNvSpPr txBox="1"/>
      </xdr:nvSpPr>
      <xdr:spPr>
        <a:xfrm>
          <a:off x="1456353" y="6774226"/>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実施事業報告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64541</xdr:rowOff>
    </xdr:from>
    <xdr:to>
      <xdr:col>3</xdr:col>
      <xdr:colOff>528637</xdr:colOff>
      <xdr:row>8</xdr:row>
      <xdr:rowOff>68040</xdr:rowOff>
    </xdr:to>
    <xdr:sp macro="" textlink="">
      <xdr:nvSpPr>
        <xdr:cNvPr id="9" name="下矢印 8"/>
        <xdr:cNvSpPr/>
      </xdr:nvSpPr>
      <xdr:spPr>
        <a:xfrm>
          <a:off x="1975465" y="1532169"/>
          <a:ext cx="623402" cy="411713"/>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64541</xdr:rowOff>
    </xdr:from>
    <xdr:to>
      <xdr:col>6</xdr:col>
      <xdr:colOff>561975</xdr:colOff>
      <xdr:row>14</xdr:row>
      <xdr:rowOff>68035</xdr:rowOff>
    </xdr:to>
    <xdr:sp macro="" textlink="">
      <xdr:nvSpPr>
        <xdr:cNvPr id="10" name="下矢印 9"/>
        <xdr:cNvSpPr/>
      </xdr:nvSpPr>
      <xdr:spPr>
        <a:xfrm>
          <a:off x="4079033" y="1532169"/>
          <a:ext cx="623401" cy="1636351"/>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631762</xdr:colOff>
      <xdr:row>17</xdr:row>
      <xdr:rowOff>184675</xdr:rowOff>
    </xdr:from>
    <xdr:to>
      <xdr:col>6</xdr:col>
      <xdr:colOff>560811</xdr:colOff>
      <xdr:row>31</xdr:row>
      <xdr:rowOff>165231</xdr:rowOff>
    </xdr:to>
    <xdr:sp macro="" textlink="">
      <xdr:nvSpPr>
        <xdr:cNvPr id="11" name="下矢印 10"/>
        <xdr:cNvSpPr/>
      </xdr:nvSpPr>
      <xdr:spPr>
        <a:xfrm>
          <a:off x="4082145" y="3897481"/>
          <a:ext cx="619125" cy="283805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184680</xdr:rowOff>
    </xdr:from>
    <xdr:to>
      <xdr:col>9</xdr:col>
      <xdr:colOff>514350</xdr:colOff>
      <xdr:row>21</xdr:row>
      <xdr:rowOff>194387</xdr:rowOff>
    </xdr:to>
    <xdr:sp macro="" textlink="">
      <xdr:nvSpPr>
        <xdr:cNvPr id="12" name="下矢印 11"/>
        <xdr:cNvSpPr/>
      </xdr:nvSpPr>
      <xdr:spPr>
        <a:xfrm>
          <a:off x="6101637" y="3897486"/>
          <a:ext cx="623402" cy="82613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18668</xdr:rowOff>
    </xdr:from>
    <xdr:to>
      <xdr:col>3</xdr:col>
      <xdr:colOff>528637</xdr:colOff>
      <xdr:row>14</xdr:row>
      <xdr:rowOff>87480</xdr:rowOff>
    </xdr:to>
    <xdr:sp macro="" textlink="">
      <xdr:nvSpPr>
        <xdr:cNvPr id="13" name="下矢印 12"/>
        <xdr:cNvSpPr/>
      </xdr:nvSpPr>
      <xdr:spPr>
        <a:xfrm>
          <a:off x="1975465" y="2710938"/>
          <a:ext cx="623402" cy="47702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163684</xdr:rowOff>
    </xdr:from>
    <xdr:to>
      <xdr:col>9</xdr:col>
      <xdr:colOff>542925</xdr:colOff>
      <xdr:row>31</xdr:row>
      <xdr:rowOff>165230</xdr:rowOff>
    </xdr:to>
    <xdr:sp macro="" textlink="">
      <xdr:nvSpPr>
        <xdr:cNvPr id="14" name="下矢印 13"/>
        <xdr:cNvSpPr/>
      </xdr:nvSpPr>
      <xdr:spPr>
        <a:xfrm>
          <a:off x="6130212" y="5509347"/>
          <a:ext cx="623402" cy="1226189"/>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596770</xdr:colOff>
      <xdr:row>35</xdr:row>
      <xdr:rowOff>48604</xdr:rowOff>
    </xdr:from>
    <xdr:to>
      <xdr:col>6</xdr:col>
      <xdr:colOff>530096</xdr:colOff>
      <xdr:row>37</xdr:row>
      <xdr:rowOff>87474</xdr:rowOff>
    </xdr:to>
    <xdr:sp macro="" textlink="">
      <xdr:nvSpPr>
        <xdr:cNvPr id="15" name="下矢印 14">
          <a:extLst>
            <a:ext uri="{FF2B5EF4-FFF2-40B4-BE49-F238E27FC236}">
              <a16:creationId xmlns:a16="http://schemas.microsoft.com/office/drawing/2014/main" id="{00000000-0008-0000-0000-00000E000000}"/>
            </a:ext>
          </a:extLst>
        </xdr:cNvPr>
        <xdr:cNvSpPr/>
      </xdr:nvSpPr>
      <xdr:spPr>
        <a:xfrm>
          <a:off x="4047153" y="7435339"/>
          <a:ext cx="623402" cy="44708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37</xdr:row>
      <xdr:rowOff>129453</xdr:rowOff>
    </xdr:from>
    <xdr:to>
      <xdr:col>10</xdr:col>
      <xdr:colOff>239486</xdr:colOff>
      <xdr:row>40</xdr:row>
      <xdr:rowOff>129132</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00000000-0008-0000-0000-000002000000}"/>
            </a:ext>
          </a:extLst>
        </xdr:cNvPr>
        <xdr:cNvSpPr txBox="1"/>
      </xdr:nvSpPr>
      <xdr:spPr>
        <a:xfrm>
          <a:off x="1448189" y="7924402"/>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0</xdr:col>
      <xdr:colOff>213823</xdr:colOff>
      <xdr:row>42</xdr:row>
      <xdr:rowOff>187771</xdr:rowOff>
    </xdr:from>
    <xdr:to>
      <xdr:col>11</xdr:col>
      <xdr:colOff>515124</xdr:colOff>
      <xdr:row>45</xdr:row>
      <xdr:rowOff>51700</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08000000}"/>
            </a:ext>
          </a:extLst>
        </xdr:cNvPr>
        <xdr:cNvSpPr/>
      </xdr:nvSpPr>
      <xdr:spPr>
        <a:xfrm>
          <a:off x="213823" y="9003256"/>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184665</xdr:colOff>
      <xdr:row>45</xdr:row>
      <xdr:rowOff>61424</xdr:rowOff>
    </xdr:from>
    <xdr:to>
      <xdr:col>11</xdr:col>
      <xdr:colOff>485966</xdr:colOff>
      <xdr:row>47</xdr:row>
      <xdr:rowOff>129460</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08000000}"/>
            </a:ext>
          </a:extLst>
        </xdr:cNvPr>
        <xdr:cNvSpPr/>
      </xdr:nvSpPr>
      <xdr:spPr>
        <a:xfrm>
          <a:off x="184665" y="9489230"/>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618926</xdr:colOff>
      <xdr:row>40</xdr:row>
      <xdr:rowOff>174951</xdr:rowOff>
    </xdr:from>
    <xdr:to>
      <xdr:col>6</xdr:col>
      <xdr:colOff>552252</xdr:colOff>
      <xdr:row>43</xdr:row>
      <xdr:rowOff>29159</xdr:rowOff>
    </xdr:to>
    <xdr:sp macro="" textlink="">
      <xdr:nvSpPr>
        <xdr:cNvPr id="19" name="下矢印 18">
          <a:extLst>
            <a:ext uri="{FF2B5EF4-FFF2-40B4-BE49-F238E27FC236}">
              <a16:creationId xmlns:a16="http://schemas.microsoft.com/office/drawing/2014/main" id="{00000000-0008-0000-0000-000007000000}"/>
            </a:ext>
          </a:extLst>
        </xdr:cNvPr>
        <xdr:cNvSpPr/>
      </xdr:nvSpPr>
      <xdr:spPr>
        <a:xfrm>
          <a:off x="4069309" y="8582221"/>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495300</xdr:colOff>
      <xdr:row>20</xdr:row>
      <xdr:rowOff>200025</xdr:rowOff>
    </xdr:from>
    <xdr:to>
      <xdr:col>13</xdr:col>
      <xdr:colOff>600074</xdr:colOff>
      <xdr:row>23</xdr:row>
      <xdr:rowOff>200025</xdr:rowOff>
    </xdr:to>
    <xdr:sp macro="" textlink="">
      <xdr:nvSpPr>
        <xdr:cNvPr id="2" name="右矢印 1"/>
        <xdr:cNvSpPr/>
      </xdr:nvSpPr>
      <xdr:spPr>
        <a:xfrm>
          <a:off x="8534400" y="606742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twoCellAnchor>
    <xdr:from>
      <xdr:col>12</xdr:col>
      <xdr:colOff>314325</xdr:colOff>
      <xdr:row>8</xdr:row>
      <xdr:rowOff>76200</xdr:rowOff>
    </xdr:from>
    <xdr:to>
      <xdr:col>13</xdr:col>
      <xdr:colOff>666750</xdr:colOff>
      <xdr:row>8</xdr:row>
      <xdr:rowOff>342900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05900" y="21526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xdr:cNvSpPr txBox="1"/>
      </xdr:nvSpPr>
      <xdr:spPr>
        <a:xfrm>
          <a:off x="2914650" y="76199"/>
          <a:ext cx="7191375" cy="3714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0</xdr:row>
      <xdr:rowOff>38100</xdr:rowOff>
    </xdr:from>
    <xdr:to>
      <xdr:col>18</xdr:col>
      <xdr:colOff>371475</xdr:colOff>
      <xdr:row>1</xdr:row>
      <xdr:rowOff>180976</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6315075" y="38100"/>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704850</xdr:colOff>
      <xdr:row>1</xdr:row>
      <xdr:rowOff>95250</xdr:rowOff>
    </xdr:from>
    <xdr:to>
      <xdr:col>7</xdr:col>
      <xdr:colOff>552450</xdr:colOff>
      <xdr:row>3</xdr:row>
      <xdr:rowOff>9525</xdr:rowOff>
    </xdr:to>
    <xdr:sp macro="" textlink="">
      <xdr:nvSpPr>
        <xdr:cNvPr id="2" name="テキスト ボックス 1"/>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57150</xdr:colOff>
      <xdr:row>26</xdr:row>
      <xdr:rowOff>85725</xdr:rowOff>
    </xdr:from>
    <xdr:to>
      <xdr:col>11</xdr:col>
      <xdr:colOff>142875</xdr:colOff>
      <xdr:row>29</xdr:row>
      <xdr:rowOff>133350</xdr:rowOff>
    </xdr:to>
    <xdr:sp macro="" textlink="">
      <xdr:nvSpPr>
        <xdr:cNvPr id="2" name="右矢印 1"/>
        <xdr:cNvSpPr/>
      </xdr:nvSpPr>
      <xdr:spPr>
        <a:xfrm flipH="1">
          <a:off x="10058400" y="720090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581025</xdr:colOff>
      <xdr:row>22</xdr:row>
      <xdr:rowOff>180975</xdr:rowOff>
    </xdr:from>
    <xdr:to>
      <xdr:col>13</xdr:col>
      <xdr:colOff>685799</xdr:colOff>
      <xdr:row>26</xdr:row>
      <xdr:rowOff>38100</xdr:rowOff>
    </xdr:to>
    <xdr:sp macro="" textlink="">
      <xdr:nvSpPr>
        <xdr:cNvPr id="2" name="右矢印 1"/>
        <xdr:cNvSpPr/>
      </xdr:nvSpPr>
      <xdr:spPr>
        <a:xfrm>
          <a:off x="8686800" y="6619875"/>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twoCellAnchor>
    <xdr:from>
      <xdr:col>12</xdr:col>
      <xdr:colOff>238125</xdr:colOff>
      <xdr:row>8</xdr:row>
      <xdr:rowOff>47625</xdr:rowOff>
    </xdr:from>
    <xdr:to>
      <xdr:col>13</xdr:col>
      <xdr:colOff>590550</xdr:colOff>
      <xdr:row>8</xdr:row>
      <xdr:rowOff>314325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96375" y="24098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16</xdr:row>
          <xdr:rowOff>266700</xdr:rowOff>
        </xdr:from>
        <xdr:to>
          <xdr:col>3</xdr:col>
          <xdr:colOff>895350</xdr:colOff>
          <xdr:row>18</xdr:row>
          <xdr:rowOff>0</xdr:rowOff>
        </xdr:to>
        <xdr:sp macro="" textlink="">
          <xdr:nvSpPr>
            <xdr:cNvPr id="43009" name="Check Box 1" descr="あり"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17</xdr:row>
          <xdr:rowOff>0</xdr:rowOff>
        </xdr:from>
        <xdr:to>
          <xdr:col>4</xdr:col>
          <xdr:colOff>895350</xdr:colOff>
          <xdr:row>18</xdr:row>
          <xdr:rowOff>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857250</xdr:colOff>
      <xdr:row>18</xdr:row>
      <xdr:rowOff>123825</xdr:rowOff>
    </xdr:from>
    <xdr:to>
      <xdr:col>10</xdr:col>
      <xdr:colOff>1352549</xdr:colOff>
      <xdr:row>21</xdr:row>
      <xdr:rowOff>180975</xdr:rowOff>
    </xdr:to>
    <xdr:sp macro="" textlink="">
      <xdr:nvSpPr>
        <xdr:cNvPr id="4" name="右矢印 3"/>
        <xdr:cNvSpPr/>
      </xdr:nvSpPr>
      <xdr:spPr>
        <a:xfrm flipH="1">
          <a:off x="10191750" y="6162675"/>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847725</xdr:colOff>
      <xdr:row>7</xdr:row>
      <xdr:rowOff>47625</xdr:rowOff>
    </xdr:from>
    <xdr:to>
      <xdr:col>11</xdr:col>
      <xdr:colOff>971550</xdr:colOff>
      <xdr:row>8</xdr:row>
      <xdr:rowOff>0</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0020300" y="21336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8</xdr:col>
      <xdr:colOff>971550</xdr:colOff>
      <xdr:row>7</xdr:row>
      <xdr:rowOff>28575</xdr:rowOff>
    </xdr:from>
    <xdr:to>
      <xdr:col>9</xdr:col>
      <xdr:colOff>409575</xdr:colOff>
      <xdr:row>7</xdr:row>
      <xdr:rowOff>295275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744075" y="21145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304800</xdr:colOff>
      <xdr:row>8</xdr:row>
      <xdr:rowOff>28575</xdr:rowOff>
    </xdr:from>
    <xdr:to>
      <xdr:col>13</xdr:col>
      <xdr:colOff>66675</xdr:colOff>
      <xdr:row>8</xdr:row>
      <xdr:rowOff>295275</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11201400" y="285750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485775</xdr:colOff>
      <xdr:row>22</xdr:row>
      <xdr:rowOff>161925</xdr:rowOff>
    </xdr:from>
    <xdr:to>
      <xdr:col>14</xdr:col>
      <xdr:colOff>57149</xdr:colOff>
      <xdr:row>26</xdr:row>
      <xdr:rowOff>19050</xdr:rowOff>
    </xdr:to>
    <xdr:sp macro="" textlink="">
      <xdr:nvSpPr>
        <xdr:cNvPr id="2" name="右矢印 1"/>
        <xdr:cNvSpPr/>
      </xdr:nvSpPr>
      <xdr:spPr>
        <a:xfrm>
          <a:off x="8591550" y="6600825"/>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twoCellAnchor>
    <xdr:from>
      <xdr:col>12</xdr:col>
      <xdr:colOff>304800</xdr:colOff>
      <xdr:row>8</xdr:row>
      <xdr:rowOff>47625</xdr:rowOff>
    </xdr:from>
    <xdr:to>
      <xdr:col>13</xdr:col>
      <xdr:colOff>657225</xdr:colOff>
      <xdr:row>8</xdr:row>
      <xdr:rowOff>314325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63050" y="24098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9</xdr:col>
      <xdr:colOff>742950</xdr:colOff>
      <xdr:row>16</xdr:row>
      <xdr:rowOff>142875</xdr:rowOff>
    </xdr:from>
    <xdr:to>
      <xdr:col>10</xdr:col>
      <xdr:colOff>1390649</xdr:colOff>
      <xdr:row>19</xdr:row>
      <xdr:rowOff>200025</xdr:rowOff>
    </xdr:to>
    <xdr:sp macro="" textlink="">
      <xdr:nvSpPr>
        <xdr:cNvPr id="2" name="右矢印 1"/>
        <xdr:cNvSpPr/>
      </xdr:nvSpPr>
      <xdr:spPr>
        <a:xfrm flipH="1">
          <a:off x="10153650" y="5534025"/>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xdr:cNvGrpSpPr/>
      </xdr:nvGrpSpPr>
      <xdr:grpSpPr>
        <a:xfrm>
          <a:off x="4343400" y="1485900"/>
          <a:ext cx="1000125" cy="638176"/>
          <a:chOff x="4343400" y="1362075"/>
          <a:chExt cx="1000125" cy="638176"/>
        </a:xfrm>
      </xdr:grpSpPr>
      <xdr:cxnSp macro="">
        <xdr:nvCxnSpPr>
          <xdr:cNvPr id="6" name="直線矢印コネクタ 5"/>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xdr:cNvSpPr txBox="1"/>
      </xdr:nvSpPr>
      <xdr:spPr>
        <a:xfrm>
          <a:off x="990600" y="6486528"/>
          <a:ext cx="8782050"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209550</xdr:colOff>
      <xdr:row>1</xdr:row>
      <xdr:rowOff>38100</xdr:rowOff>
    </xdr:from>
    <xdr:to>
      <xdr:col>4</xdr:col>
      <xdr:colOff>409575</xdr:colOff>
      <xdr:row>2</xdr:row>
      <xdr:rowOff>200025</xdr:rowOff>
    </xdr:to>
    <xdr:sp macro="" textlink="">
      <xdr:nvSpPr>
        <xdr:cNvPr id="2" name="角丸四角形 1"/>
        <xdr:cNvSpPr/>
      </xdr:nvSpPr>
      <xdr:spPr>
        <a:xfrm>
          <a:off x="333375" y="152400"/>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twoCellAnchor>
    <xdr:from>
      <xdr:col>12</xdr:col>
      <xdr:colOff>257175</xdr:colOff>
      <xdr:row>8</xdr:row>
      <xdr:rowOff>57150</xdr:rowOff>
    </xdr:from>
    <xdr:to>
      <xdr:col>13</xdr:col>
      <xdr:colOff>609600</xdr:colOff>
      <xdr:row>8</xdr:row>
      <xdr:rowOff>323850</xdr:rowOff>
    </xdr:to>
    <xdr:sp macro="" textlink="">
      <xdr:nvSpPr>
        <xdr:cNvPr id="4" name="テキスト ボックス 3">
          <a:extLst>
            <a:ext uri="{FF2B5EF4-FFF2-40B4-BE49-F238E27FC236}">
              <a16:creationId xmlns:a16="http://schemas.microsoft.com/office/drawing/2014/main" id="{00000000-0008-0000-0500-000003000000}"/>
            </a:ext>
          </a:extLst>
        </xdr:cNvPr>
        <xdr:cNvSpPr txBox="1"/>
      </xdr:nvSpPr>
      <xdr:spPr>
        <a:xfrm>
          <a:off x="8934450" y="24193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xdr:cNvGrpSpPr/>
      </xdr:nvGrpSpPr>
      <xdr:grpSpPr>
        <a:xfrm>
          <a:off x="4171950" y="1485900"/>
          <a:ext cx="1000125" cy="638176"/>
          <a:chOff x="4343400" y="1362075"/>
          <a:chExt cx="1000125" cy="638176"/>
        </a:xfrm>
      </xdr:grpSpPr>
      <xdr:cxnSp macro="">
        <xdr:nvCxnSpPr>
          <xdr:cNvPr id="4" name="直線矢印コネクタ 3"/>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2" name="テキスト ボックス 1"/>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447675</xdr:colOff>
      <xdr:row>1</xdr:row>
      <xdr:rowOff>47625</xdr:rowOff>
    </xdr:from>
    <xdr:to>
      <xdr:col>4</xdr:col>
      <xdr:colOff>542925</xdr:colOff>
      <xdr:row>2</xdr:row>
      <xdr:rowOff>209550</xdr:rowOff>
    </xdr:to>
    <xdr:sp macro="" textlink="">
      <xdr:nvSpPr>
        <xdr:cNvPr id="3" name="角丸四角形 2"/>
        <xdr:cNvSpPr/>
      </xdr:nvSpPr>
      <xdr:spPr>
        <a:xfrm>
          <a:off x="571500" y="1619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twoCellAnchor>
    <xdr:from>
      <xdr:col>12</xdr:col>
      <xdr:colOff>295275</xdr:colOff>
      <xdr:row>8</xdr:row>
      <xdr:rowOff>47625</xdr:rowOff>
    </xdr:from>
    <xdr:to>
      <xdr:col>13</xdr:col>
      <xdr:colOff>647700</xdr:colOff>
      <xdr:row>8</xdr:row>
      <xdr:rowOff>314325</xdr:rowOff>
    </xdr:to>
    <xdr:sp macro="" textlink="">
      <xdr:nvSpPr>
        <xdr:cNvPr id="4" name="テキスト ボックス 3">
          <a:extLst>
            <a:ext uri="{FF2B5EF4-FFF2-40B4-BE49-F238E27FC236}">
              <a16:creationId xmlns:a16="http://schemas.microsoft.com/office/drawing/2014/main" id="{00000000-0008-0000-0500-000003000000}"/>
            </a:ext>
          </a:extLst>
        </xdr:cNvPr>
        <xdr:cNvSpPr txBox="1"/>
      </xdr:nvSpPr>
      <xdr:spPr>
        <a:xfrm>
          <a:off x="9305925" y="24098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476250</xdr:colOff>
      <xdr:row>21</xdr:row>
      <xdr:rowOff>209550</xdr:rowOff>
    </xdr:from>
    <xdr:to>
      <xdr:col>14</xdr:col>
      <xdr:colOff>47624</xdr:colOff>
      <xdr:row>25</xdr:row>
      <xdr:rowOff>66675</xdr:rowOff>
    </xdr:to>
    <xdr:sp macro="" textlink="">
      <xdr:nvSpPr>
        <xdr:cNvPr id="2" name="右矢印 1"/>
        <xdr:cNvSpPr/>
      </xdr:nvSpPr>
      <xdr:spPr>
        <a:xfrm>
          <a:off x="8620125" y="636270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twoCellAnchor>
    <xdr:from>
      <xdr:col>12</xdr:col>
      <xdr:colOff>266700</xdr:colOff>
      <xdr:row>8</xdr:row>
      <xdr:rowOff>66675</xdr:rowOff>
    </xdr:from>
    <xdr:to>
      <xdr:col>13</xdr:col>
      <xdr:colOff>619125</xdr:colOff>
      <xdr:row>8</xdr:row>
      <xdr:rowOff>333375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163050" y="242887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57150</xdr:colOff>
      <xdr:row>9</xdr:row>
      <xdr:rowOff>104775</xdr:rowOff>
    </xdr:from>
    <xdr:to>
      <xdr:col>11</xdr:col>
      <xdr:colOff>542924</xdr:colOff>
      <xdr:row>13</xdr:row>
      <xdr:rowOff>123825</xdr:rowOff>
    </xdr:to>
    <xdr:sp macro="" textlink="">
      <xdr:nvSpPr>
        <xdr:cNvPr id="2" name="右矢印 1"/>
        <xdr:cNvSpPr/>
      </xdr:nvSpPr>
      <xdr:spPr>
        <a:xfrm flipH="1">
          <a:off x="9782175" y="621030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xdr:col>
      <xdr:colOff>114300</xdr:colOff>
      <xdr:row>2</xdr:row>
      <xdr:rowOff>0</xdr:rowOff>
    </xdr:from>
    <xdr:to>
      <xdr:col>7</xdr:col>
      <xdr:colOff>704850</xdr:colOff>
      <xdr:row>3</xdr:row>
      <xdr:rowOff>161925</xdr:rowOff>
    </xdr:to>
    <xdr:sp macro="" textlink="">
      <xdr:nvSpPr>
        <xdr:cNvPr id="2" name="角丸四角形 1"/>
        <xdr:cNvSpPr/>
      </xdr:nvSpPr>
      <xdr:spPr>
        <a:xfrm>
          <a:off x="238125"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twoCellAnchor>
    <xdr:from>
      <xdr:col>12</xdr:col>
      <xdr:colOff>342900</xdr:colOff>
      <xdr:row>8</xdr:row>
      <xdr:rowOff>47625</xdr:rowOff>
    </xdr:from>
    <xdr:to>
      <xdr:col>13</xdr:col>
      <xdr:colOff>647700</xdr:colOff>
      <xdr:row>8</xdr:row>
      <xdr:rowOff>314325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534525" y="2495550"/>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12</xdr:col>
      <xdr:colOff>190500</xdr:colOff>
      <xdr:row>6</xdr:row>
      <xdr:rowOff>38100</xdr:rowOff>
    </xdr:from>
    <xdr:to>
      <xdr:col>13</xdr:col>
      <xdr:colOff>495300</xdr:colOff>
      <xdr:row>6</xdr:row>
      <xdr:rowOff>304800</xdr:rowOff>
    </xdr:to>
    <xdr:sp macro="" textlink="">
      <xdr:nvSpPr>
        <xdr:cNvPr id="2" name="テキスト ボックス 1">
          <a:extLst>
            <a:ext uri="{FF2B5EF4-FFF2-40B4-BE49-F238E27FC236}">
              <a16:creationId xmlns:a16="http://schemas.microsoft.com/office/drawing/2014/main" id="{00000000-0008-0000-0500-000003000000}"/>
            </a:ext>
          </a:extLst>
        </xdr:cNvPr>
        <xdr:cNvSpPr txBox="1"/>
      </xdr:nvSpPr>
      <xdr:spPr>
        <a:xfrm>
          <a:off x="9382125" y="1952625"/>
          <a:ext cx="1104900" cy="2667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押印不要です。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1"/>
  <sheetViews>
    <sheetView tabSelected="1" zoomScale="98" zoomScaleNormal="98" workbookViewId="0"/>
  </sheetViews>
  <sheetFormatPr defaultRowHeight="15.75"/>
  <cols>
    <col min="1" max="16384" width="9" style="3"/>
  </cols>
  <sheetData>
    <row r="2" spans="1:18" ht="36" thickBot="1">
      <c r="A2" s="95" t="s">
        <v>206</v>
      </c>
      <c r="H2" s="96" t="s">
        <v>207</v>
      </c>
    </row>
    <row r="3" spans="1:18" ht="16.5" thickTop="1">
      <c r="A3" s="97"/>
      <c r="N3" s="184" t="s">
        <v>567</v>
      </c>
      <c r="O3" s="185"/>
      <c r="P3" s="185"/>
      <c r="Q3" s="185"/>
      <c r="R3" s="186"/>
    </row>
    <row r="4" spans="1:18" ht="16.5" thickBot="1">
      <c r="N4" s="187"/>
      <c r="O4" s="188"/>
      <c r="P4" s="188"/>
      <c r="Q4" s="188"/>
      <c r="R4" s="189"/>
    </row>
    <row r="5" spans="1:18" ht="16.5" thickTop="1"/>
    <row r="12" spans="1:18">
      <c r="I12" s="98" t="s">
        <v>208</v>
      </c>
    </row>
    <row r="13" spans="1:18">
      <c r="I13" s="98" t="s">
        <v>209</v>
      </c>
    </row>
    <row r="31" spans="2:5" ht="18.75">
      <c r="B31" s="173" t="s">
        <v>535</v>
      </c>
      <c r="C31" s="173"/>
      <c r="D31" s="173"/>
      <c r="E31" s="173"/>
    </row>
  </sheetData>
  <mergeCells count="1">
    <mergeCell ref="N3:R4"/>
  </mergeCells>
  <phoneticPr fontId="1"/>
  <hyperlinks>
    <hyperlink ref="B31:E31" location="様式⑤!A1" display="★遂行状況報告書兼概算払い請求書　様式⑤"/>
  </hyperlinks>
  <pageMargins left="0.7" right="0.22" top="0.75" bottom="0.39"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O40"/>
  <sheetViews>
    <sheetView view="pageBreakPreview" zoomScaleNormal="100" zoomScaleSheetLayoutView="100" workbookViewId="0"/>
  </sheetViews>
  <sheetFormatPr defaultRowHeight="14.25"/>
  <cols>
    <col min="1" max="1" width="1.625" style="9" customWidth="1"/>
    <col min="2" max="2" width="12.625" style="9" customWidth="1"/>
    <col min="3" max="3" width="8.75" style="9" customWidth="1"/>
    <col min="4" max="4" width="3.75" style="9" customWidth="1"/>
    <col min="5" max="5" width="9.875" style="9" customWidth="1"/>
    <col min="6" max="6" width="6" style="9" customWidth="1"/>
    <col min="7" max="8" width="9.875" style="9" customWidth="1"/>
    <col min="9" max="9" width="14.625" style="9" customWidth="1"/>
    <col min="10" max="10" width="22" style="9" customWidth="1"/>
    <col min="11" max="12" width="9.875" style="9" customWidth="1"/>
    <col min="13" max="13" width="12.875" style="9" customWidth="1"/>
    <col min="14" max="14" width="0.75" style="9" customWidth="1"/>
    <col min="15" max="15" width="1.625" style="9" customWidth="1"/>
    <col min="16" max="16384" width="9" style="9"/>
  </cols>
  <sheetData>
    <row r="1" spans="2:15" ht="9" customHeight="1"/>
    <row r="2" spans="2:15" ht="23.25" customHeight="1">
      <c r="B2" s="192" t="s">
        <v>40</v>
      </c>
      <c r="C2" s="192"/>
      <c r="D2" s="192"/>
      <c r="E2" s="192"/>
      <c r="F2" s="192"/>
      <c r="G2" s="192"/>
      <c r="H2" s="192"/>
      <c r="I2" s="192"/>
      <c r="J2" s="192"/>
      <c r="K2" s="192"/>
      <c r="L2" s="192"/>
      <c r="M2" s="192"/>
      <c r="N2" s="26"/>
      <c r="O2" s="21"/>
    </row>
    <row r="3" spans="2:15" s="24" customFormat="1" ht="10.5" customHeight="1">
      <c r="B3" s="15"/>
      <c r="C3" s="15"/>
      <c r="D3" s="15"/>
      <c r="E3" s="15"/>
      <c r="F3" s="15"/>
      <c r="G3" s="15"/>
      <c r="O3" s="15"/>
    </row>
    <row r="4" spans="2:15" s="24" customFormat="1" ht="18" customHeight="1">
      <c r="B4" s="45"/>
      <c r="C4" s="27"/>
      <c r="D4" s="28"/>
      <c r="E4" s="28"/>
      <c r="F4" s="28"/>
      <c r="G4" s="28"/>
      <c r="H4" s="28"/>
      <c r="I4" s="28"/>
      <c r="J4" s="28"/>
      <c r="K4" s="190" t="s">
        <v>52</v>
      </c>
      <c r="L4" s="190" t="s">
        <v>53</v>
      </c>
      <c r="M4" s="190" t="s">
        <v>87</v>
      </c>
      <c r="O4" s="15"/>
    </row>
    <row r="5" spans="2:15" s="24" customFormat="1" ht="18" customHeight="1">
      <c r="B5" s="46"/>
      <c r="C5" s="30"/>
      <c r="D5" s="29"/>
      <c r="E5" s="29"/>
      <c r="F5" s="29"/>
      <c r="G5" s="29"/>
      <c r="H5" s="29"/>
      <c r="I5" s="29"/>
      <c r="J5" s="31"/>
      <c r="K5" s="191"/>
      <c r="L5" s="191"/>
      <c r="M5" s="191"/>
      <c r="O5" s="15"/>
    </row>
    <row r="6" spans="2:15" s="24" customFormat="1" ht="19.5" customHeight="1">
      <c r="B6" s="51" t="s">
        <v>88</v>
      </c>
      <c r="C6" s="99" t="s">
        <v>536</v>
      </c>
      <c r="D6" s="113"/>
      <c r="E6" s="113"/>
      <c r="F6" s="113"/>
      <c r="G6" s="114"/>
      <c r="H6" s="114"/>
      <c r="I6" s="94"/>
      <c r="J6" s="70"/>
      <c r="K6" s="35"/>
      <c r="L6" s="35"/>
      <c r="M6" s="35"/>
      <c r="N6" s="15"/>
      <c r="O6" s="15"/>
    </row>
    <row r="7" spans="2:15" s="24" customFormat="1" ht="19.5" customHeight="1">
      <c r="B7" s="47" t="s">
        <v>37</v>
      </c>
      <c r="C7" s="117" t="s">
        <v>246</v>
      </c>
      <c r="D7" s="113"/>
      <c r="E7" s="118" t="s">
        <v>252</v>
      </c>
      <c r="F7" s="113"/>
      <c r="G7" s="114"/>
      <c r="H7" s="34"/>
      <c r="I7" s="34"/>
      <c r="J7" s="70"/>
      <c r="K7" s="35"/>
      <c r="L7" s="35"/>
      <c r="M7" s="35"/>
      <c r="N7" s="15"/>
      <c r="O7" s="15"/>
    </row>
    <row r="8" spans="2:15" s="24" customFormat="1" ht="19.5" customHeight="1">
      <c r="B8" s="48"/>
      <c r="C8" s="117" t="s">
        <v>247</v>
      </c>
      <c r="D8" s="113"/>
      <c r="E8" s="118" t="s">
        <v>253</v>
      </c>
      <c r="F8" s="113"/>
      <c r="G8" s="114"/>
      <c r="H8" s="34"/>
      <c r="I8" s="34"/>
      <c r="J8" s="70"/>
      <c r="K8" s="35"/>
      <c r="L8" s="35"/>
      <c r="M8" s="35"/>
      <c r="N8" s="15"/>
      <c r="O8" s="15"/>
    </row>
    <row r="9" spans="2:15" s="24" customFormat="1" ht="19.5" customHeight="1">
      <c r="B9" s="48"/>
      <c r="C9" s="117" t="s">
        <v>248</v>
      </c>
      <c r="D9" s="113"/>
      <c r="E9" s="118" t="s">
        <v>254</v>
      </c>
      <c r="F9" s="113"/>
      <c r="G9" s="114"/>
      <c r="H9" s="34"/>
      <c r="I9" s="34"/>
      <c r="J9" s="70"/>
      <c r="K9" s="35"/>
      <c r="L9" s="35"/>
      <c r="M9" s="35"/>
      <c r="N9" s="15"/>
      <c r="O9" s="15"/>
    </row>
    <row r="10" spans="2:15" s="24" customFormat="1" ht="19.5" customHeight="1">
      <c r="B10" s="48"/>
      <c r="C10" s="117" t="s">
        <v>255</v>
      </c>
      <c r="D10" s="112"/>
      <c r="E10" s="141" t="s">
        <v>353</v>
      </c>
      <c r="F10" s="113"/>
      <c r="G10" s="113"/>
      <c r="H10" s="114"/>
      <c r="I10" s="114"/>
      <c r="J10" s="115"/>
      <c r="K10" s="35"/>
      <c r="L10" s="35"/>
      <c r="M10" s="35"/>
      <c r="N10" s="15"/>
      <c r="O10" s="15"/>
    </row>
    <row r="11" spans="2:15" s="24" customFormat="1" ht="19.5" customHeight="1">
      <c r="B11" s="48"/>
      <c r="C11" s="117" t="s">
        <v>256</v>
      </c>
      <c r="D11" s="112"/>
      <c r="E11" s="141" t="s">
        <v>354</v>
      </c>
      <c r="F11" s="113"/>
      <c r="G11" s="113"/>
      <c r="H11" s="113"/>
      <c r="I11" s="114"/>
      <c r="J11" s="115"/>
      <c r="K11" s="35"/>
      <c r="L11" s="35"/>
      <c r="M11" s="35"/>
      <c r="O11" s="15"/>
    </row>
    <row r="12" spans="2:15" s="24" customFormat="1" ht="19.5" customHeight="1">
      <c r="B12" s="48"/>
      <c r="C12" s="117" t="s">
        <v>257</v>
      </c>
      <c r="D12" s="112"/>
      <c r="E12" s="141" t="s">
        <v>355</v>
      </c>
      <c r="F12" s="113"/>
      <c r="G12" s="113"/>
      <c r="H12" s="114"/>
      <c r="I12" s="114"/>
      <c r="J12" s="115"/>
      <c r="K12" s="35"/>
      <c r="L12" s="35"/>
      <c r="M12" s="35"/>
      <c r="N12" s="15"/>
      <c r="O12" s="15"/>
    </row>
    <row r="13" spans="2:15" s="24" customFormat="1" ht="19.5" customHeight="1">
      <c r="B13" s="48"/>
      <c r="C13" s="117" t="s">
        <v>258</v>
      </c>
      <c r="D13" s="112"/>
      <c r="E13" s="141" t="s">
        <v>356</v>
      </c>
      <c r="F13" s="113"/>
      <c r="G13" s="114"/>
      <c r="H13" s="114"/>
      <c r="I13" s="114"/>
      <c r="J13" s="115"/>
      <c r="K13" s="35"/>
      <c r="L13" s="35"/>
      <c r="M13" s="35"/>
      <c r="N13" s="15"/>
      <c r="O13" s="15"/>
    </row>
    <row r="14" spans="2:15" s="24" customFormat="1" ht="19.5" customHeight="1">
      <c r="B14" s="48"/>
      <c r="C14" s="117" t="s">
        <v>259</v>
      </c>
      <c r="D14" s="113"/>
      <c r="E14" s="118" t="s">
        <v>260</v>
      </c>
      <c r="F14" s="36" t="s">
        <v>62</v>
      </c>
      <c r="G14" s="34" t="s">
        <v>54</v>
      </c>
      <c r="H14" s="34"/>
      <c r="I14" s="34"/>
      <c r="J14" s="70"/>
      <c r="K14" s="35"/>
      <c r="L14" s="35"/>
      <c r="M14" s="35"/>
      <c r="N14" s="15"/>
      <c r="O14" s="15"/>
    </row>
    <row r="15" spans="2:15" s="24" customFormat="1" ht="19.5" customHeight="1">
      <c r="B15" s="48"/>
      <c r="C15" s="37"/>
      <c r="D15" s="44"/>
      <c r="E15" s="100"/>
      <c r="F15" s="36" t="s">
        <v>64</v>
      </c>
      <c r="G15" s="34" t="s">
        <v>55</v>
      </c>
      <c r="H15" s="34"/>
      <c r="I15" s="34"/>
      <c r="J15" s="70"/>
      <c r="K15" s="35"/>
      <c r="L15" s="35"/>
      <c r="M15" s="35"/>
      <c r="N15" s="15"/>
      <c r="O15" s="15"/>
    </row>
    <row r="16" spans="2:15" s="24" customFormat="1" ht="19.5" customHeight="1">
      <c r="B16" s="48"/>
      <c r="C16" s="37"/>
      <c r="D16" s="44"/>
      <c r="E16" s="100"/>
      <c r="F16" s="36" t="s">
        <v>89</v>
      </c>
      <c r="G16" s="34" t="s">
        <v>56</v>
      </c>
      <c r="H16" s="34"/>
      <c r="I16" s="34"/>
      <c r="J16" s="70"/>
      <c r="K16" s="35"/>
      <c r="L16" s="35"/>
      <c r="M16" s="35"/>
      <c r="N16" s="15"/>
      <c r="O16" s="15"/>
    </row>
    <row r="17" spans="2:15" s="24" customFormat="1" ht="19.5" customHeight="1">
      <c r="B17" s="48"/>
      <c r="C17" s="37"/>
      <c r="D17" s="44"/>
      <c r="E17" s="100"/>
      <c r="F17" s="36" t="s">
        <v>90</v>
      </c>
      <c r="G17" s="34" t="s">
        <v>57</v>
      </c>
      <c r="H17" s="34"/>
      <c r="I17" s="34"/>
      <c r="J17" s="70"/>
      <c r="K17" s="35"/>
      <c r="L17" s="35"/>
      <c r="M17" s="35"/>
      <c r="N17" s="15"/>
      <c r="O17" s="15"/>
    </row>
    <row r="18" spans="2:15" s="24" customFormat="1" ht="19.5" customHeight="1">
      <c r="B18" s="48"/>
      <c r="C18" s="37"/>
      <c r="D18" s="44"/>
      <c r="E18" s="100"/>
      <c r="F18" s="36" t="s">
        <v>91</v>
      </c>
      <c r="G18" s="34" t="s">
        <v>58</v>
      </c>
      <c r="H18" s="34"/>
      <c r="I18" s="34"/>
      <c r="J18" s="70"/>
      <c r="K18" s="35"/>
      <c r="L18" s="35"/>
      <c r="M18" s="35"/>
      <c r="N18" s="15"/>
      <c r="O18" s="15"/>
    </row>
    <row r="19" spans="2:15" s="24" customFormat="1" ht="21.75" customHeight="1">
      <c r="B19" s="49" t="s">
        <v>38</v>
      </c>
      <c r="C19" s="119" t="s">
        <v>261</v>
      </c>
      <c r="D19" s="114"/>
      <c r="E19" s="114"/>
      <c r="F19" s="34"/>
      <c r="G19" s="34"/>
      <c r="H19" s="34"/>
      <c r="I19" s="34"/>
      <c r="J19" s="34"/>
      <c r="K19" s="35"/>
      <c r="L19" s="35"/>
      <c r="M19" s="40"/>
      <c r="N19" s="15"/>
      <c r="O19" s="15"/>
    </row>
    <row r="20" spans="2:15" s="24" customFormat="1" ht="19.5" customHeight="1">
      <c r="B20" s="49"/>
      <c r="C20" s="52" t="s">
        <v>92</v>
      </c>
      <c r="D20" s="53"/>
      <c r="E20" s="101" t="s">
        <v>84</v>
      </c>
      <c r="F20" s="34"/>
      <c r="G20" s="34"/>
      <c r="H20" s="34"/>
      <c r="I20" s="34"/>
      <c r="J20" s="34"/>
      <c r="K20" s="35"/>
      <c r="L20" s="35"/>
      <c r="M20" s="35"/>
      <c r="N20" s="15"/>
      <c r="O20" s="15"/>
    </row>
    <row r="21" spans="2:15" s="24" customFormat="1" ht="19.5" customHeight="1">
      <c r="B21" s="48"/>
      <c r="C21" s="52" t="s">
        <v>93</v>
      </c>
      <c r="D21" s="53"/>
      <c r="E21" s="102" t="s">
        <v>85</v>
      </c>
      <c r="F21" s="54" t="s">
        <v>78</v>
      </c>
      <c r="G21" s="34" t="s">
        <v>262</v>
      </c>
      <c r="H21" s="34"/>
      <c r="I21" s="34"/>
      <c r="J21" s="34"/>
      <c r="K21" s="35"/>
      <c r="L21" s="35"/>
      <c r="M21" s="35"/>
      <c r="N21" s="15"/>
      <c r="O21" s="15"/>
    </row>
    <row r="22" spans="2:15" s="24" customFormat="1" ht="19.5" customHeight="1">
      <c r="B22" s="48"/>
      <c r="C22" s="52"/>
      <c r="D22" s="53"/>
      <c r="E22" s="102"/>
      <c r="F22" s="54" t="s">
        <v>96</v>
      </c>
      <c r="G22" s="34" t="s">
        <v>263</v>
      </c>
      <c r="H22" s="34"/>
      <c r="I22" s="34"/>
      <c r="J22" s="34"/>
      <c r="K22" s="35"/>
      <c r="L22" s="35"/>
      <c r="M22" s="35"/>
      <c r="N22" s="15"/>
      <c r="O22" s="15"/>
    </row>
    <row r="23" spans="2:15" s="24" customFormat="1" ht="19.5" customHeight="1">
      <c r="B23" s="48"/>
      <c r="C23" s="52" t="s">
        <v>94</v>
      </c>
      <c r="D23" s="53"/>
      <c r="E23" s="101" t="s">
        <v>86</v>
      </c>
      <c r="F23" s="34"/>
      <c r="G23" s="34"/>
      <c r="H23" s="34"/>
      <c r="I23" s="34"/>
      <c r="J23" s="34"/>
      <c r="K23" s="35"/>
      <c r="L23" s="35"/>
      <c r="M23" s="35"/>
      <c r="N23" s="15"/>
      <c r="O23" s="15"/>
    </row>
    <row r="24" spans="2:15" s="24" customFormat="1" ht="19.5" customHeight="1">
      <c r="B24" s="48"/>
      <c r="C24" s="37" t="s">
        <v>95</v>
      </c>
      <c r="D24" s="53"/>
      <c r="E24" s="100"/>
      <c r="F24" s="44" t="s">
        <v>62</v>
      </c>
      <c r="G24" s="34" t="s">
        <v>63</v>
      </c>
      <c r="H24" s="34"/>
      <c r="I24" s="34"/>
      <c r="J24" s="34"/>
      <c r="K24" s="35"/>
      <c r="L24" s="35"/>
      <c r="M24" s="35"/>
      <c r="N24" s="15"/>
      <c r="O24" s="15"/>
    </row>
    <row r="25" spans="2:15" s="24" customFormat="1" ht="19.5" customHeight="1">
      <c r="B25" s="48"/>
      <c r="C25" s="56"/>
      <c r="D25" s="57"/>
      <c r="E25" s="103"/>
      <c r="F25" s="58" t="s">
        <v>64</v>
      </c>
      <c r="G25" s="28" t="s">
        <v>65</v>
      </c>
      <c r="H25" s="28"/>
      <c r="I25" s="28"/>
      <c r="J25" s="28"/>
      <c r="K25" s="45"/>
      <c r="L25" s="45"/>
      <c r="M25" s="45"/>
      <c r="N25" s="15"/>
      <c r="O25" s="15"/>
    </row>
    <row r="26" spans="2:15" s="24" customFormat="1" ht="19.5" customHeight="1">
      <c r="B26" s="46"/>
      <c r="C26" s="30"/>
      <c r="D26" s="55"/>
      <c r="E26" s="104"/>
      <c r="F26" s="55"/>
      <c r="G26" s="29" t="s">
        <v>66</v>
      </c>
      <c r="H26" s="29"/>
      <c r="I26" s="29"/>
      <c r="J26" s="29"/>
      <c r="K26" s="46"/>
      <c r="L26" s="46"/>
      <c r="M26" s="46"/>
      <c r="N26" s="15"/>
      <c r="O26" s="15"/>
    </row>
    <row r="27" spans="2:15" s="24" customFormat="1" ht="7.5" customHeight="1">
      <c r="B27" s="15"/>
      <c r="C27" s="15"/>
      <c r="D27" s="41"/>
      <c r="E27" s="15"/>
      <c r="F27" s="15"/>
      <c r="G27" s="15"/>
      <c r="H27" s="15"/>
      <c r="I27" s="15"/>
      <c r="J27" s="15"/>
      <c r="K27" s="15"/>
      <c r="L27" s="15"/>
      <c r="M27" s="15"/>
      <c r="N27" s="15"/>
      <c r="O27" s="15"/>
    </row>
    <row r="28" spans="2:15" s="24" customFormat="1" ht="9.75" customHeight="1">
      <c r="B28" s="15"/>
      <c r="C28" s="15"/>
      <c r="D28" s="15"/>
      <c r="E28" s="15"/>
      <c r="F28" s="15"/>
      <c r="G28" s="15"/>
      <c r="H28" s="15"/>
      <c r="I28" s="15"/>
      <c r="J28" s="15"/>
      <c r="K28" s="15"/>
      <c r="L28" s="15"/>
      <c r="M28" s="15"/>
      <c r="N28" s="15"/>
      <c r="O28" s="15"/>
    </row>
    <row r="29" spans="2:15" s="24" customFormat="1" ht="19.5" customHeight="1">
      <c r="B29" s="106" t="s">
        <v>250</v>
      </c>
      <c r="C29" s="15"/>
      <c r="D29" s="15"/>
      <c r="E29" s="15"/>
      <c r="F29" s="15"/>
      <c r="G29" s="15"/>
      <c r="H29" s="15"/>
      <c r="I29" s="15"/>
      <c r="J29" s="15"/>
      <c r="K29" s="15"/>
      <c r="L29" s="15"/>
      <c r="M29" s="15"/>
      <c r="N29" s="15"/>
      <c r="O29" s="15"/>
    </row>
    <row r="30" spans="2:15" s="24" customFormat="1" ht="19.5" customHeight="1">
      <c r="B30" s="22"/>
      <c r="C30" s="22"/>
      <c r="D30" s="22"/>
      <c r="E30" s="22"/>
      <c r="F30" s="22"/>
      <c r="G30" s="22"/>
      <c r="H30" s="22"/>
      <c r="I30" s="22"/>
      <c r="J30" s="22"/>
      <c r="K30" s="22"/>
      <c r="L30" s="22"/>
      <c r="M30" s="22"/>
      <c r="N30" s="22"/>
      <c r="O30" s="15"/>
    </row>
    <row r="31" spans="2:15" s="24" customFormat="1" ht="19.5" customHeight="1">
      <c r="B31" s="22"/>
      <c r="C31" s="22"/>
      <c r="D31" s="22"/>
      <c r="E31" s="22"/>
      <c r="F31" s="22"/>
      <c r="G31" s="22"/>
      <c r="H31" s="22"/>
      <c r="I31" s="22"/>
      <c r="J31" s="22"/>
      <c r="K31" s="22"/>
      <c r="L31" s="22"/>
      <c r="M31" s="22"/>
      <c r="N31" s="22"/>
      <c r="O31" s="15"/>
    </row>
    <row r="32" spans="2:15" s="24" customFormat="1" ht="19.5" customHeight="1">
      <c r="B32" s="22"/>
      <c r="C32" s="22"/>
      <c r="D32" s="22"/>
      <c r="E32" s="22"/>
      <c r="F32" s="22"/>
      <c r="G32" s="22"/>
      <c r="H32" s="22"/>
      <c r="I32" s="22"/>
      <c r="J32" s="22"/>
      <c r="K32" s="22"/>
      <c r="L32" s="22"/>
      <c r="M32" s="22"/>
      <c r="N32" s="22"/>
      <c r="O32" s="15"/>
    </row>
    <row r="33" spans="2:15" ht="19.5" customHeight="1">
      <c r="B33" s="66"/>
      <c r="C33" s="66"/>
      <c r="D33" s="66"/>
      <c r="E33" s="66"/>
      <c r="F33" s="66"/>
      <c r="G33" s="66"/>
      <c r="H33" s="66"/>
      <c r="I33" s="66"/>
      <c r="J33" s="66"/>
      <c r="K33" s="66"/>
      <c r="L33" s="66"/>
      <c r="M33" s="66"/>
      <c r="N33" s="66"/>
      <c r="O33" s="23"/>
    </row>
    <row r="34" spans="2:15" ht="19.5" customHeight="1">
      <c r="B34" s="66"/>
      <c r="C34" s="66"/>
      <c r="D34" s="66"/>
      <c r="E34" s="66"/>
      <c r="F34" s="66"/>
      <c r="G34" s="66"/>
      <c r="H34" s="66"/>
      <c r="I34" s="66"/>
      <c r="J34" s="66"/>
      <c r="K34" s="66"/>
      <c r="L34" s="66"/>
      <c r="M34" s="66"/>
      <c r="N34" s="66"/>
      <c r="O34" s="23"/>
    </row>
    <row r="35" spans="2:15" ht="19.5" customHeight="1">
      <c r="B35" s="66"/>
      <c r="C35" s="66"/>
      <c r="D35" s="66"/>
      <c r="E35" s="66"/>
      <c r="F35" s="66"/>
      <c r="G35" s="66"/>
      <c r="H35" s="66"/>
      <c r="I35" s="66"/>
      <c r="J35" s="66"/>
      <c r="K35" s="66"/>
      <c r="L35" s="66"/>
      <c r="M35" s="66"/>
      <c r="N35" s="66"/>
      <c r="O35" s="23"/>
    </row>
    <row r="36" spans="2:15" ht="19.5" customHeight="1">
      <c r="B36" s="66"/>
      <c r="C36" s="66"/>
      <c r="D36" s="66"/>
      <c r="E36" s="66"/>
      <c r="F36" s="66"/>
      <c r="G36" s="66"/>
      <c r="H36" s="66"/>
      <c r="I36" s="66"/>
      <c r="J36" s="66"/>
      <c r="K36" s="66"/>
      <c r="L36" s="66"/>
      <c r="M36" s="66"/>
      <c r="N36" s="66"/>
      <c r="O36" s="23"/>
    </row>
    <row r="37" spans="2:15" ht="19.5" customHeight="1">
      <c r="B37" s="66"/>
      <c r="C37" s="66"/>
      <c r="D37" s="66"/>
      <c r="E37" s="66"/>
      <c r="F37" s="66"/>
      <c r="G37" s="66"/>
      <c r="H37" s="66"/>
      <c r="I37" s="23"/>
      <c r="O37" s="23"/>
    </row>
    <row r="38" spans="2:15" ht="18.75" customHeight="1">
      <c r="B38" s="66"/>
      <c r="C38" s="66"/>
      <c r="D38" s="66"/>
      <c r="E38" s="66"/>
      <c r="F38" s="66"/>
      <c r="G38" s="66"/>
      <c r="H38" s="66"/>
      <c r="I38" s="23"/>
    </row>
    <row r="39" spans="2:15" ht="18.75" customHeight="1">
      <c r="B39" s="66"/>
      <c r="C39" s="66"/>
      <c r="D39" s="66"/>
      <c r="E39" s="66"/>
      <c r="F39" s="66"/>
      <c r="G39" s="66"/>
      <c r="H39" s="66"/>
      <c r="I39" s="23"/>
    </row>
    <row r="40" spans="2:15" ht="18.75" customHeight="1"/>
  </sheetData>
  <mergeCells count="4">
    <mergeCell ref="K4:K5"/>
    <mergeCell ref="L4:L5"/>
    <mergeCell ref="M4:M5"/>
    <mergeCell ref="B2:M2"/>
  </mergeCells>
  <phoneticPr fontId="1"/>
  <hyperlinks>
    <hyperlink ref="C6" location="様式①申請!A1" display="Ⅰ.実施計画の承認申請及び同補助金の交付申請書"/>
    <hyperlink ref="C19" location="交付申請書!A1" display="Ⅱ．補助金交付申請書"/>
    <hyperlink ref="C8:F8" location="'2.申請事業の目的 '!A1" display="２．"/>
    <hyperlink ref="C9:G9" location="'①3.実施体制 '!A1" display="３．"/>
    <hyperlink ref="C10:J10" location="'①4.事業内容（VC）'!A1" display="４．"/>
    <hyperlink ref="C11:J11" location="'①5.スケジュール（VC）'!A1" display="５．"/>
    <hyperlink ref="C12:J12" location="'①6.成果目標（VC）'!A1" display="６．"/>
    <hyperlink ref="C13:J13" location="'①7.積算内訳（VC）'!A1" display="７．"/>
    <hyperlink ref="C7:G7" location="'1.概要'!A1" display="１．"/>
    <hyperlink ref="C14:E14" location="①8.添付資料!A1" display="８．"/>
    <hyperlink ref="C7:F7" location="①1.概要!A1" display="１．"/>
    <hyperlink ref="C6:H6" location="様式①申請!A1" display="Ⅰ.実施計画の承認申請及び同補助金の交付申請書"/>
    <hyperlink ref="C8:G8" location="'①2.申請事業の目的 '!A1" display="２．"/>
    <hyperlink ref="C19:E19" location="①交付申請書!A1" display="Ⅱ．補助金交付申請書"/>
    <hyperlink ref="B29" location="はじめに!A1" display="★目的別使用申請様式チャート図に戻る"/>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27" max="13" man="1"/>
  </rowBreaks>
  <colBreaks count="1" manualBreakCount="1">
    <brk id="1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41"/>
  <sheetViews>
    <sheetView view="pageBreakPreview" zoomScaleNormal="100" zoomScaleSheetLayoutView="100" workbookViewId="0"/>
  </sheetViews>
  <sheetFormatPr defaultRowHeight="15.75"/>
  <cols>
    <col min="1" max="1" width="1.625" style="17" customWidth="1"/>
    <col min="2" max="2" width="4.875" style="17" customWidth="1"/>
    <col min="3" max="3" width="10.625" style="17" customWidth="1"/>
    <col min="4" max="4" width="6.875" style="17" customWidth="1"/>
    <col min="5" max="6" width="12" style="17" customWidth="1"/>
    <col min="7" max="7" width="10.5" style="17" customWidth="1"/>
    <col min="8" max="8" width="10.625" style="17" customWidth="1"/>
    <col min="9" max="9" width="16.625" style="17" customWidth="1"/>
    <col min="10" max="13" width="9.875" style="17" customWidth="1"/>
    <col min="14" max="14" width="9" style="17"/>
    <col min="15" max="15" width="1.625" style="17" customWidth="1"/>
    <col min="16" max="16384" width="9" style="17"/>
  </cols>
  <sheetData>
    <row r="1" spans="2:15" ht="9" customHeight="1"/>
    <row r="2" spans="2:15" ht="19.5" customHeight="1">
      <c r="B2" s="18"/>
      <c r="C2" s="18"/>
      <c r="D2" s="18"/>
      <c r="E2" s="18"/>
      <c r="F2" s="18"/>
      <c r="G2" s="18"/>
      <c r="H2" s="18"/>
      <c r="O2" s="18"/>
    </row>
    <row r="3" spans="2:15" ht="22.5" customHeight="1">
      <c r="L3" s="193" t="s">
        <v>120</v>
      </c>
      <c r="M3" s="193"/>
      <c r="O3" s="18"/>
    </row>
    <row r="4" spans="2:15" ht="22.5" customHeight="1">
      <c r="B4" s="18"/>
      <c r="C4" s="18"/>
      <c r="D4" s="18"/>
      <c r="E4" s="18"/>
      <c r="F4" s="18"/>
      <c r="G4" s="18"/>
      <c r="H4" s="18"/>
      <c r="I4" s="18"/>
      <c r="J4" s="18"/>
      <c r="K4" s="18"/>
      <c r="L4" s="18"/>
      <c r="M4" s="18"/>
      <c r="O4" s="18"/>
    </row>
    <row r="5" spans="2:15" ht="22.5" customHeight="1">
      <c r="B5" s="166" t="s">
        <v>329</v>
      </c>
      <c r="C5" s="18"/>
      <c r="D5" s="18"/>
      <c r="E5" s="18"/>
      <c r="F5" s="18"/>
      <c r="G5" s="18"/>
      <c r="H5" s="18"/>
      <c r="I5" s="18"/>
      <c r="J5" s="18"/>
      <c r="K5" s="18"/>
      <c r="L5" s="18"/>
      <c r="M5" s="18"/>
      <c r="O5" s="18"/>
    </row>
    <row r="6" spans="2:15" ht="22.5" customHeight="1">
      <c r="B6" s="18"/>
      <c r="C6" s="18"/>
      <c r="D6" s="18"/>
      <c r="E6" s="18"/>
      <c r="F6" s="18"/>
      <c r="G6" s="18"/>
      <c r="H6" s="18"/>
      <c r="I6" s="18"/>
      <c r="J6" s="18"/>
      <c r="K6" s="18"/>
      <c r="L6" s="18"/>
      <c r="M6" s="18"/>
      <c r="O6" s="18"/>
    </row>
    <row r="7" spans="2:15" ht="22.5" customHeight="1">
      <c r="B7" s="18"/>
      <c r="C7" s="18"/>
      <c r="D7" s="18"/>
      <c r="E7" s="18"/>
      <c r="F7" s="18"/>
      <c r="G7" s="18"/>
      <c r="H7" s="18"/>
      <c r="I7" s="18"/>
      <c r="J7" s="18"/>
      <c r="K7" s="18"/>
      <c r="L7" s="18"/>
      <c r="M7" s="18"/>
      <c r="O7" s="18"/>
    </row>
    <row r="8" spans="2:15" ht="22.5" customHeight="1">
      <c r="B8" s="18"/>
      <c r="C8" s="18"/>
      <c r="D8" s="18"/>
      <c r="E8" s="18"/>
      <c r="F8" s="18"/>
      <c r="G8" s="18"/>
      <c r="I8" s="20" t="s">
        <v>205</v>
      </c>
      <c r="J8" s="194"/>
      <c r="K8" s="195"/>
      <c r="L8" s="195"/>
      <c r="M8" s="195"/>
      <c r="N8" s="195"/>
      <c r="O8" s="18"/>
    </row>
    <row r="9" spans="2:15" ht="28.5" customHeight="1">
      <c r="B9" s="18"/>
      <c r="C9" s="18"/>
      <c r="D9" s="18"/>
      <c r="E9" s="18"/>
      <c r="F9" s="18"/>
      <c r="G9" s="18"/>
      <c r="I9" s="20" t="s">
        <v>33</v>
      </c>
      <c r="J9" s="196"/>
      <c r="K9" s="197"/>
      <c r="L9" s="197"/>
      <c r="M9" s="197"/>
      <c r="N9" s="197"/>
      <c r="O9" s="18"/>
    </row>
    <row r="10" spans="2:15" ht="22.5" customHeight="1">
      <c r="O10" s="18"/>
    </row>
    <row r="11" spans="2:15" ht="22.5" customHeight="1">
      <c r="C11" s="18"/>
      <c r="D11" s="18"/>
      <c r="E11" s="18"/>
      <c r="F11" s="18"/>
      <c r="G11" s="18"/>
      <c r="H11" s="18"/>
      <c r="I11" s="18"/>
      <c r="J11" s="18"/>
      <c r="K11" s="18"/>
      <c r="L11" s="18"/>
      <c r="M11" s="18"/>
      <c r="O11" s="18"/>
    </row>
    <row r="12" spans="2:15" ht="22.5" customHeight="1">
      <c r="B12" s="18"/>
      <c r="D12" s="105" t="s">
        <v>388</v>
      </c>
      <c r="F12" s="18"/>
      <c r="G12" s="18"/>
      <c r="H12" s="18"/>
      <c r="I12" s="18"/>
      <c r="J12" s="18"/>
      <c r="K12" s="18"/>
      <c r="L12" s="18"/>
      <c r="M12" s="18"/>
      <c r="O12" s="18"/>
    </row>
    <row r="13" spans="2:15" ht="22.5" customHeight="1">
      <c r="B13" s="18"/>
      <c r="C13" s="18"/>
      <c r="D13" s="18"/>
      <c r="E13" s="18"/>
      <c r="F13" s="18"/>
      <c r="G13" s="18"/>
      <c r="H13" s="18"/>
      <c r="I13" s="18"/>
      <c r="J13" s="18"/>
      <c r="K13" s="18"/>
      <c r="L13" s="18"/>
      <c r="M13" s="18"/>
      <c r="O13" s="18"/>
    </row>
    <row r="14" spans="2:15" ht="22.5" customHeight="1">
      <c r="B14" s="18"/>
      <c r="C14" s="18"/>
      <c r="D14" s="18"/>
      <c r="E14" s="18"/>
      <c r="F14" s="18"/>
      <c r="G14" s="18"/>
      <c r="H14" s="18"/>
      <c r="I14" s="18"/>
      <c r="J14" s="18"/>
      <c r="K14" s="18"/>
      <c r="L14" s="18"/>
      <c r="M14" s="18"/>
      <c r="O14" s="18"/>
    </row>
    <row r="15" spans="2:15" ht="22.5" customHeight="1">
      <c r="B15" s="18"/>
      <c r="D15" s="18"/>
      <c r="E15" s="18"/>
      <c r="F15" s="18"/>
      <c r="G15" s="18"/>
      <c r="H15" s="18"/>
      <c r="I15" s="18"/>
      <c r="J15" s="18"/>
      <c r="K15" s="18"/>
      <c r="L15" s="18"/>
      <c r="M15" s="18"/>
      <c r="O15" s="18"/>
    </row>
    <row r="16" spans="2:15" ht="22.5" customHeight="1">
      <c r="B16" s="18"/>
      <c r="C16" s="18"/>
      <c r="D16" s="18"/>
      <c r="E16" s="18"/>
      <c r="F16" s="18"/>
      <c r="G16" s="18"/>
      <c r="H16" s="18"/>
      <c r="I16" s="18"/>
      <c r="J16" s="18"/>
      <c r="K16" s="18"/>
      <c r="L16" s="18"/>
      <c r="M16" s="18"/>
      <c r="O16" s="18"/>
    </row>
    <row r="17" spans="2:15" ht="22.5" customHeight="1">
      <c r="B17" s="18"/>
      <c r="C17" s="18"/>
      <c r="D17" s="16" t="s">
        <v>36</v>
      </c>
      <c r="E17" s="18"/>
      <c r="F17" s="18"/>
      <c r="G17" s="18"/>
      <c r="H17" s="18"/>
      <c r="I17" s="18"/>
      <c r="J17" s="18"/>
      <c r="K17" s="18"/>
      <c r="L17" s="18"/>
      <c r="M17" s="18"/>
      <c r="O17" s="18"/>
    </row>
    <row r="18" spans="2:15" ht="22.5" customHeight="1">
      <c r="B18" s="18"/>
      <c r="C18" s="18"/>
      <c r="D18" s="18"/>
      <c r="E18" s="18"/>
      <c r="F18" s="18"/>
      <c r="G18" s="18"/>
      <c r="H18" s="18"/>
      <c r="I18" s="18"/>
      <c r="J18" s="18"/>
      <c r="K18" s="18"/>
      <c r="L18" s="18"/>
      <c r="M18" s="18"/>
      <c r="O18" s="18"/>
    </row>
    <row r="19" spans="2:15" ht="22.5" customHeight="1">
      <c r="B19" s="18"/>
      <c r="C19" s="18"/>
      <c r="D19" s="18"/>
      <c r="E19" s="18"/>
      <c r="F19" s="18"/>
      <c r="G19" s="18"/>
      <c r="H19" s="18"/>
      <c r="I19" s="18"/>
      <c r="J19" s="18"/>
      <c r="K19" s="18"/>
      <c r="L19" s="18"/>
      <c r="M19" s="18"/>
      <c r="O19" s="18"/>
    </row>
    <row r="20" spans="2:15" ht="22.5" customHeight="1">
      <c r="B20" s="18"/>
      <c r="C20" s="18"/>
      <c r="D20" s="18"/>
      <c r="E20" s="18"/>
      <c r="F20" s="18"/>
      <c r="G20" s="18"/>
      <c r="H20" s="18"/>
      <c r="I20" s="18"/>
      <c r="J20" s="18"/>
      <c r="K20" s="18"/>
      <c r="L20" s="18"/>
      <c r="M20" s="18"/>
      <c r="O20" s="18"/>
    </row>
    <row r="21" spans="2:15" ht="22.5" customHeight="1">
      <c r="B21" s="18"/>
      <c r="C21" s="18"/>
      <c r="D21" s="18"/>
      <c r="E21" s="18"/>
      <c r="F21" s="18"/>
      <c r="G21" s="18"/>
      <c r="H21" s="18"/>
      <c r="I21" s="18"/>
      <c r="J21" s="18"/>
      <c r="K21" s="18"/>
      <c r="L21" s="18"/>
      <c r="M21" s="18"/>
      <c r="O21" s="18"/>
    </row>
    <row r="22" spans="2:15" ht="22.5" customHeight="1">
      <c r="B22" s="18"/>
      <c r="C22" s="18"/>
      <c r="D22" s="18"/>
      <c r="E22" s="18"/>
      <c r="F22" s="18"/>
      <c r="G22" s="18"/>
      <c r="H22" s="18"/>
      <c r="I22" s="18"/>
      <c r="J22" s="18"/>
      <c r="K22" s="18"/>
      <c r="L22" s="18"/>
      <c r="M22" s="18"/>
      <c r="O22" s="18"/>
    </row>
    <row r="23" spans="2:15" ht="22.5" customHeight="1">
      <c r="B23" s="18"/>
      <c r="C23" s="18"/>
      <c r="D23" s="18"/>
      <c r="E23" s="18"/>
      <c r="F23" s="18"/>
      <c r="G23" s="18"/>
      <c r="H23" s="18"/>
      <c r="I23" s="18"/>
      <c r="J23" s="18"/>
      <c r="K23" s="18"/>
      <c r="L23" s="18"/>
      <c r="M23" s="18"/>
      <c r="O23" s="18"/>
    </row>
    <row r="24" spans="2:15" ht="22.5" customHeight="1">
      <c r="B24" s="18"/>
      <c r="C24" s="18"/>
      <c r="D24" s="18"/>
      <c r="E24" s="18"/>
      <c r="F24" s="18"/>
      <c r="G24" s="18"/>
      <c r="H24" s="18"/>
      <c r="I24" s="18"/>
      <c r="J24" s="18"/>
      <c r="K24" s="18"/>
      <c r="L24" s="18"/>
      <c r="M24" s="18"/>
      <c r="O24" s="18"/>
    </row>
    <row r="25" spans="2:15" ht="19.5" customHeight="1">
      <c r="B25" s="18"/>
      <c r="C25" s="18"/>
      <c r="D25" s="18"/>
      <c r="E25" s="18"/>
      <c r="F25" s="18"/>
      <c r="G25" s="18"/>
      <c r="H25" s="18"/>
      <c r="I25" s="18"/>
      <c r="J25" s="18"/>
      <c r="K25" s="18"/>
      <c r="L25" s="18"/>
      <c r="M25" s="18"/>
      <c r="O25" s="18"/>
    </row>
    <row r="26" spans="2:15" ht="19.5" customHeight="1">
      <c r="B26" s="18"/>
      <c r="C26" s="18"/>
      <c r="D26" s="18"/>
      <c r="E26" s="18"/>
      <c r="F26" s="18"/>
      <c r="G26" s="18"/>
      <c r="H26" s="18"/>
      <c r="I26" s="18"/>
      <c r="J26" s="18"/>
      <c r="K26" s="18"/>
      <c r="L26" s="18"/>
      <c r="M26" s="18"/>
      <c r="O26" s="18"/>
    </row>
    <row r="27" spans="2:15" ht="19.5" customHeight="1">
      <c r="B27" s="18"/>
      <c r="C27" s="18"/>
      <c r="D27" s="18"/>
      <c r="E27" s="18"/>
      <c r="F27" s="18"/>
      <c r="G27" s="18"/>
      <c r="H27" s="18"/>
      <c r="I27" s="18"/>
      <c r="J27" s="18"/>
      <c r="K27" s="18"/>
      <c r="L27" s="18"/>
      <c r="M27" s="18"/>
      <c r="O27" s="18"/>
    </row>
    <row r="28" spans="2:15" ht="19.5" customHeight="1">
      <c r="C28" s="18"/>
      <c r="D28" s="18"/>
      <c r="E28" s="18"/>
      <c r="F28" s="18"/>
      <c r="G28" s="18"/>
      <c r="H28" s="18"/>
      <c r="I28" s="18"/>
      <c r="J28" s="18"/>
      <c r="K28" s="18"/>
      <c r="L28" s="18"/>
      <c r="M28" s="18"/>
      <c r="O28" s="18"/>
    </row>
    <row r="29" spans="2:15" ht="19.5" customHeight="1">
      <c r="B29" s="18"/>
      <c r="C29" s="18"/>
      <c r="D29" s="18"/>
      <c r="E29" s="18"/>
      <c r="F29" s="18"/>
      <c r="G29" s="18"/>
      <c r="H29" s="18"/>
      <c r="I29" s="18"/>
      <c r="J29" s="18"/>
      <c r="K29" s="18"/>
      <c r="L29" s="18"/>
      <c r="M29" s="18"/>
      <c r="O29" s="18"/>
    </row>
    <row r="30" spans="2:15" ht="19.5" customHeight="1">
      <c r="B30" s="18"/>
      <c r="C30" s="18"/>
      <c r="D30" s="18"/>
      <c r="E30" s="18"/>
      <c r="F30" s="18"/>
      <c r="G30" s="18"/>
      <c r="H30" s="18"/>
      <c r="I30" s="18"/>
      <c r="J30" s="18"/>
      <c r="K30" s="18"/>
      <c r="L30" s="18"/>
      <c r="M30" s="18"/>
      <c r="O30" s="18"/>
    </row>
    <row r="31" spans="2:15" ht="19.5" customHeight="1">
      <c r="B31" s="19"/>
      <c r="C31" s="19"/>
      <c r="D31" s="19"/>
      <c r="E31" s="19"/>
      <c r="F31" s="19"/>
      <c r="G31" s="19"/>
      <c r="H31" s="19"/>
      <c r="I31" s="19"/>
      <c r="J31" s="19"/>
      <c r="K31" s="19"/>
      <c r="L31" s="19"/>
      <c r="M31" s="19"/>
      <c r="O31" s="18"/>
    </row>
    <row r="32" spans="2:15" ht="19.5" customHeight="1">
      <c r="B32" s="19"/>
      <c r="C32" s="19"/>
      <c r="D32" s="19"/>
      <c r="E32" s="19"/>
      <c r="F32" s="19"/>
      <c r="G32" s="19"/>
      <c r="H32" s="19"/>
      <c r="I32" s="19"/>
      <c r="J32" s="19"/>
      <c r="K32" s="19"/>
      <c r="L32" s="19"/>
      <c r="M32" s="19"/>
      <c r="O32" s="18"/>
    </row>
    <row r="33" spans="2:15" ht="19.5" customHeight="1">
      <c r="B33" s="19"/>
      <c r="C33" s="19"/>
      <c r="D33" s="19"/>
      <c r="E33" s="19"/>
      <c r="F33" s="19"/>
      <c r="G33" s="19"/>
      <c r="H33" s="19"/>
      <c r="I33" s="19"/>
      <c r="J33" s="19"/>
      <c r="K33" s="19"/>
      <c r="L33" s="19"/>
      <c r="M33" s="19"/>
      <c r="O33" s="18"/>
    </row>
    <row r="34" spans="2:15" ht="19.5" customHeight="1">
      <c r="B34" s="19"/>
      <c r="C34" s="19"/>
      <c r="D34" s="19"/>
      <c r="E34" s="19"/>
      <c r="F34" s="19"/>
      <c r="G34" s="19"/>
      <c r="H34" s="19"/>
      <c r="I34" s="19"/>
      <c r="J34" s="19"/>
      <c r="K34" s="19"/>
      <c r="L34" s="19"/>
      <c r="M34" s="19"/>
      <c r="O34" s="18"/>
    </row>
    <row r="35" spans="2:15" ht="19.5" customHeight="1">
      <c r="B35" s="19"/>
      <c r="C35" s="19"/>
      <c r="D35" s="19"/>
      <c r="E35" s="19"/>
      <c r="F35" s="19"/>
      <c r="G35" s="19"/>
      <c r="H35" s="19"/>
      <c r="I35" s="19"/>
      <c r="J35" s="19"/>
      <c r="K35" s="19"/>
      <c r="L35" s="19"/>
      <c r="M35" s="19"/>
      <c r="O35" s="18"/>
    </row>
    <row r="36" spans="2:15" ht="19.5" customHeight="1">
      <c r="B36" s="19"/>
      <c r="C36" s="19"/>
      <c r="D36" s="19"/>
      <c r="E36" s="19"/>
      <c r="F36" s="19"/>
      <c r="G36" s="19"/>
      <c r="H36" s="19"/>
      <c r="I36" s="19"/>
      <c r="J36" s="19"/>
      <c r="K36" s="19"/>
      <c r="L36" s="19"/>
      <c r="M36" s="19"/>
      <c r="O36" s="18"/>
    </row>
    <row r="37" spans="2:15" ht="19.5" customHeight="1">
      <c r="B37" s="19"/>
      <c r="C37" s="19"/>
      <c r="D37" s="19"/>
      <c r="E37" s="19"/>
      <c r="F37" s="19"/>
      <c r="G37" s="19"/>
      <c r="H37" s="19"/>
      <c r="I37" s="19"/>
      <c r="J37" s="19"/>
      <c r="K37" s="19"/>
      <c r="L37" s="19"/>
      <c r="M37" s="19"/>
      <c r="O37" s="18"/>
    </row>
    <row r="38" spans="2:15" ht="19.5" customHeight="1">
      <c r="B38" s="19"/>
      <c r="C38" s="19"/>
      <c r="D38" s="19"/>
      <c r="E38" s="19"/>
      <c r="F38" s="19"/>
      <c r="G38" s="19"/>
      <c r="H38" s="19"/>
      <c r="I38" s="19"/>
      <c r="J38" s="18"/>
      <c r="O38" s="18"/>
    </row>
    <row r="39" spans="2:15" ht="18.75" customHeight="1">
      <c r="B39" s="19"/>
      <c r="C39" s="19"/>
      <c r="D39" s="19"/>
      <c r="E39" s="19"/>
      <c r="F39" s="19"/>
      <c r="G39" s="19"/>
      <c r="H39" s="19"/>
      <c r="I39" s="19"/>
      <c r="J39" s="18"/>
    </row>
    <row r="40" spans="2:15" ht="18.75" customHeight="1">
      <c r="B40" s="19"/>
      <c r="C40" s="19"/>
      <c r="D40" s="19"/>
      <c r="E40" s="19"/>
      <c r="F40" s="19"/>
      <c r="G40" s="19"/>
      <c r="H40" s="19"/>
      <c r="I40" s="19"/>
      <c r="J40" s="18"/>
    </row>
    <row r="41" spans="2:15" ht="18.75" customHeight="1"/>
  </sheetData>
  <mergeCells count="3">
    <mergeCell ref="L3:M3"/>
    <mergeCell ref="J8:N8"/>
    <mergeCell ref="J9:N9"/>
  </mergeCells>
  <phoneticPr fontId="1"/>
  <conditionalFormatting sqref="L3:M3">
    <cfRule type="containsText" dxfId="172"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3.5"/>
  <cols>
    <col min="1" max="1" width="1.625" style="214" customWidth="1"/>
    <col min="2" max="2" width="9" style="214" customWidth="1"/>
    <col min="3" max="3" width="9" style="214"/>
    <col min="4" max="4" width="11.125" style="214" customWidth="1"/>
    <col min="5" max="5" width="6" style="214" customWidth="1"/>
    <col min="6" max="6" width="9" style="214" customWidth="1"/>
    <col min="7" max="7" width="9" style="214"/>
    <col min="8" max="8" width="7.625" style="214" customWidth="1"/>
    <col min="9" max="9" width="5.25" style="214" customWidth="1"/>
    <col min="10" max="10" width="9" style="214"/>
    <col min="11" max="12" width="9" style="214" customWidth="1"/>
    <col min="13" max="13" width="9" style="214"/>
    <col min="14" max="14" width="9" style="214" customWidth="1"/>
    <col min="15" max="15" width="12.875" style="214" customWidth="1"/>
    <col min="16" max="16" width="1.875" style="214" customWidth="1"/>
    <col min="17" max="16384" width="9" style="214"/>
  </cols>
  <sheetData>
    <row r="1" spans="2:17" ht="8.25" customHeight="1"/>
    <row r="2" spans="2:17" ht="23.25" customHeight="1">
      <c r="B2" s="215"/>
      <c r="C2" s="215"/>
      <c r="D2" s="215"/>
      <c r="E2" s="215"/>
      <c r="F2" s="215"/>
      <c r="G2" s="215"/>
      <c r="H2" s="215"/>
      <c r="I2" s="216"/>
      <c r="J2" s="215"/>
      <c r="K2" s="216" t="s">
        <v>390</v>
      </c>
      <c r="L2" s="215" t="s">
        <v>137</v>
      </c>
      <c r="M2" s="215"/>
      <c r="N2" s="215"/>
      <c r="O2" s="215"/>
    </row>
    <row r="3" spans="2:17" ht="19.5" customHeight="1">
      <c r="B3" s="217"/>
      <c r="C3" s="217"/>
      <c r="D3" s="217"/>
      <c r="E3" s="217"/>
      <c r="F3" s="217"/>
      <c r="G3" s="217"/>
      <c r="H3" s="217"/>
      <c r="I3" s="217"/>
      <c r="J3" s="217"/>
      <c r="K3" s="217"/>
      <c r="Q3" s="218"/>
    </row>
    <row r="4" spans="2:17" ht="19.5" customHeight="1" thickBot="1">
      <c r="B4" s="219" t="s">
        <v>138</v>
      </c>
      <c r="C4" s="220"/>
      <c r="D4" s="220"/>
      <c r="E4" s="220"/>
      <c r="F4" s="220"/>
      <c r="G4" s="220"/>
      <c r="H4" s="220"/>
      <c r="I4" s="220"/>
      <c r="J4" s="214" t="s">
        <v>139</v>
      </c>
      <c r="K4" s="220"/>
    </row>
    <row r="5" spans="2:17" ht="19.5" customHeight="1" thickBot="1">
      <c r="B5" s="214" t="s">
        <v>140</v>
      </c>
      <c r="J5" s="221"/>
      <c r="K5" s="222"/>
      <c r="L5" s="222"/>
      <c r="M5" s="222"/>
      <c r="N5" s="222"/>
      <c r="O5" s="223"/>
    </row>
    <row r="6" spans="2:17" ht="19.5" customHeight="1">
      <c r="B6" s="224" t="s">
        <v>141</v>
      </c>
      <c r="C6" s="225"/>
      <c r="D6" s="226"/>
      <c r="E6" s="227"/>
      <c r="F6" s="227"/>
      <c r="G6" s="227"/>
      <c r="H6" s="228"/>
      <c r="I6" s="229"/>
      <c r="J6" s="230"/>
      <c r="K6" s="229"/>
      <c r="L6" s="229"/>
      <c r="M6" s="229"/>
      <c r="N6" s="229"/>
      <c r="O6" s="231"/>
    </row>
    <row r="7" spans="2:17" ht="19.5" customHeight="1">
      <c r="B7" s="232" t="s">
        <v>142</v>
      </c>
      <c r="C7" s="233"/>
      <c r="D7" s="234"/>
      <c r="E7" s="235"/>
      <c r="F7" s="235"/>
      <c r="G7" s="235"/>
      <c r="H7" s="236"/>
      <c r="I7" s="237"/>
      <c r="J7" s="230"/>
      <c r="K7" s="229"/>
      <c r="L7" s="229"/>
      <c r="M7" s="229"/>
      <c r="N7" s="229"/>
      <c r="O7" s="231"/>
    </row>
    <row r="8" spans="2:17" ht="19.5" customHeight="1" thickBot="1">
      <c r="B8" s="238"/>
      <c r="C8" s="239"/>
      <c r="D8" s="240"/>
      <c r="E8" s="241"/>
      <c r="F8" s="241"/>
      <c r="G8" s="241"/>
      <c r="H8" s="242"/>
      <c r="I8" s="237"/>
      <c r="J8" s="230"/>
      <c r="K8" s="229"/>
      <c r="L8" s="229"/>
      <c r="M8" s="229"/>
      <c r="N8" s="229"/>
      <c r="O8" s="231"/>
    </row>
    <row r="9" spans="2:17" ht="19.5" customHeight="1" thickBot="1">
      <c r="B9" s="214" t="s">
        <v>143</v>
      </c>
      <c r="J9" s="230"/>
      <c r="K9" s="229"/>
      <c r="L9" s="229"/>
      <c r="M9" s="229"/>
      <c r="N9" s="229"/>
      <c r="O9" s="231"/>
    </row>
    <row r="10" spans="2:17" ht="20.25" customHeight="1">
      <c r="B10" s="243" t="s">
        <v>144</v>
      </c>
      <c r="C10" s="244"/>
      <c r="D10" s="244"/>
      <c r="E10" s="245"/>
      <c r="F10" s="246"/>
      <c r="G10" s="246"/>
      <c r="H10" s="247"/>
      <c r="J10" s="230"/>
      <c r="K10" s="229"/>
      <c r="L10" s="229"/>
      <c r="M10" s="229"/>
      <c r="N10" s="229"/>
      <c r="O10" s="231"/>
    </row>
    <row r="11" spans="2:17" ht="19.5" customHeight="1">
      <c r="B11" s="248" t="s">
        <v>145</v>
      </c>
      <c r="C11" s="249"/>
      <c r="D11" s="250"/>
      <c r="E11" s="250"/>
      <c r="F11" s="250"/>
      <c r="G11" s="250"/>
      <c r="H11" s="251"/>
      <c r="J11" s="230"/>
      <c r="K11" s="229"/>
      <c r="L11" s="229"/>
      <c r="M11" s="229"/>
      <c r="N11" s="229"/>
      <c r="O11" s="231"/>
    </row>
    <row r="12" spans="2:17" ht="19.5" customHeight="1" thickBot="1">
      <c r="B12" s="252"/>
      <c r="C12" s="253"/>
      <c r="D12" s="254"/>
      <c r="E12" s="254"/>
      <c r="F12" s="254"/>
      <c r="G12" s="254"/>
      <c r="H12" s="255"/>
      <c r="I12" s="256"/>
      <c r="J12" s="230"/>
      <c r="K12" s="229"/>
      <c r="L12" s="229"/>
      <c r="M12" s="229"/>
      <c r="N12" s="229"/>
      <c r="O12" s="231"/>
    </row>
    <row r="13" spans="2:17" ht="19.5" customHeight="1" thickBot="1">
      <c r="B13" s="257" t="s">
        <v>146</v>
      </c>
      <c r="C13" s="257"/>
      <c r="D13" s="257"/>
      <c r="E13" s="257"/>
      <c r="F13" s="257"/>
      <c r="G13" s="257"/>
      <c r="H13" s="257"/>
      <c r="I13" s="257"/>
      <c r="J13" s="230"/>
      <c r="K13" s="229"/>
      <c r="L13" s="229"/>
      <c r="M13" s="229"/>
      <c r="N13" s="229"/>
      <c r="O13" s="231"/>
    </row>
    <row r="14" spans="2:17" ht="29.25" customHeight="1">
      <c r="B14" s="258" t="s">
        <v>147</v>
      </c>
      <c r="C14" s="259"/>
      <c r="D14" s="260"/>
      <c r="E14" s="260"/>
      <c r="F14" s="260"/>
      <c r="G14" s="260"/>
      <c r="H14" s="261"/>
      <c r="I14" s="262"/>
      <c r="J14" s="230"/>
      <c r="K14" s="229"/>
      <c r="L14" s="229"/>
      <c r="M14" s="229"/>
      <c r="N14" s="229"/>
      <c r="O14" s="231"/>
    </row>
    <row r="15" spans="2:17" ht="19.5" customHeight="1">
      <c r="B15" s="263" t="s">
        <v>141</v>
      </c>
      <c r="C15" s="264"/>
      <c r="D15" s="265"/>
      <c r="E15" s="265"/>
      <c r="F15" s="265"/>
      <c r="G15" s="265"/>
      <c r="H15" s="266"/>
      <c r="J15" s="230"/>
      <c r="K15" s="229"/>
      <c r="L15" s="229"/>
      <c r="M15" s="229"/>
      <c r="N15" s="229"/>
      <c r="O15" s="231"/>
    </row>
    <row r="16" spans="2:17" ht="19.5" customHeight="1">
      <c r="B16" s="267" t="s">
        <v>148</v>
      </c>
      <c r="C16" s="268"/>
      <c r="D16" s="269"/>
      <c r="E16" s="269"/>
      <c r="F16" s="269"/>
      <c r="G16" s="269"/>
      <c r="H16" s="270"/>
      <c r="J16" s="230"/>
      <c r="K16" s="229"/>
      <c r="L16" s="229"/>
      <c r="M16" s="229"/>
      <c r="N16" s="229"/>
      <c r="O16" s="231"/>
    </row>
    <row r="17" spans="2:18" ht="19.5" customHeight="1" thickBot="1">
      <c r="B17" s="271"/>
      <c r="C17" s="272"/>
      <c r="D17" s="273"/>
      <c r="E17" s="273"/>
      <c r="F17" s="273"/>
      <c r="G17" s="273"/>
      <c r="H17" s="274"/>
      <c r="J17" s="230"/>
      <c r="K17" s="229"/>
      <c r="L17" s="229"/>
      <c r="M17" s="229"/>
      <c r="N17" s="229"/>
      <c r="O17" s="231"/>
    </row>
    <row r="18" spans="2:18" ht="19.5" customHeight="1" thickBot="1">
      <c r="B18" s="214" t="s">
        <v>149</v>
      </c>
      <c r="I18" s="262"/>
      <c r="J18" s="230"/>
      <c r="K18" s="229"/>
      <c r="L18" s="229"/>
      <c r="M18" s="229"/>
      <c r="N18" s="229"/>
      <c r="O18" s="231"/>
    </row>
    <row r="19" spans="2:18" ht="21" customHeight="1">
      <c r="B19" s="243" t="s">
        <v>150</v>
      </c>
      <c r="C19" s="226"/>
      <c r="D19" s="275"/>
      <c r="E19" s="276" t="s">
        <v>151</v>
      </c>
      <c r="F19" s="277"/>
      <c r="G19" s="278"/>
      <c r="H19" s="279"/>
      <c r="I19" s="262"/>
      <c r="J19" s="230"/>
      <c r="K19" s="229"/>
      <c r="L19" s="229"/>
      <c r="M19" s="229"/>
      <c r="N19" s="229"/>
      <c r="O19" s="231"/>
    </row>
    <row r="20" spans="2:18" ht="30" customHeight="1">
      <c r="B20" s="280" t="s" ph="1">
        <v>152</v>
      </c>
      <c r="C20" s="281" ph="1"/>
      <c r="D20" s="282" ph="1"/>
      <c r="E20" s="282" ph="1"/>
      <c r="F20" s="282" ph="1"/>
      <c r="G20" s="282" ph="1"/>
      <c r="H20" s="283" ph="1"/>
      <c r="I20" s="284"/>
      <c r="J20" s="230"/>
      <c r="K20" s="229"/>
      <c r="L20" s="229"/>
      <c r="M20" s="229"/>
      <c r="N20" s="229"/>
      <c r="O20" s="231"/>
    </row>
    <row r="21" spans="2:18" ht="20.25" customHeight="1">
      <c r="B21" s="263" t="s">
        <v>144</v>
      </c>
      <c r="C21" s="285"/>
      <c r="D21" s="286"/>
      <c r="E21" s="287"/>
      <c r="F21" s="288"/>
      <c r="G21" s="288"/>
      <c r="H21" s="289"/>
      <c r="J21" s="230"/>
      <c r="K21" s="229"/>
      <c r="L21" s="229"/>
      <c r="M21" s="229"/>
      <c r="N21" s="229"/>
      <c r="O21" s="231"/>
    </row>
    <row r="22" spans="2:18" ht="19.5" customHeight="1">
      <c r="B22" s="290" t="s">
        <v>145</v>
      </c>
      <c r="C22" s="291"/>
      <c r="D22" s="292"/>
      <c r="E22" s="292"/>
      <c r="F22" s="292"/>
      <c r="G22" s="292"/>
      <c r="H22" s="293"/>
      <c r="J22" s="230"/>
      <c r="K22" s="229"/>
      <c r="L22" s="229"/>
      <c r="M22" s="229"/>
      <c r="N22" s="229"/>
      <c r="O22" s="231"/>
    </row>
    <row r="23" spans="2:18" ht="19.5" customHeight="1" thickBot="1">
      <c r="B23" s="294"/>
      <c r="C23" s="295"/>
      <c r="D23" s="296"/>
      <c r="E23" s="296"/>
      <c r="F23" s="296"/>
      <c r="G23" s="296"/>
      <c r="H23" s="297"/>
      <c r="J23" s="298"/>
      <c r="K23" s="299"/>
      <c r="L23" s="299"/>
      <c r="M23" s="299"/>
      <c r="N23" s="299"/>
      <c r="O23" s="300"/>
    </row>
    <row r="24" spans="2:18" ht="21.75" customHeight="1" thickBot="1">
      <c r="B24" s="263" t="s">
        <v>0</v>
      </c>
      <c r="C24" s="301"/>
      <c r="D24" s="302"/>
      <c r="E24" s="302"/>
      <c r="F24" s="303"/>
      <c r="G24" s="302"/>
      <c r="H24" s="304"/>
      <c r="J24" s="214" t="s">
        <v>153</v>
      </c>
      <c r="K24" s="262"/>
      <c r="L24" s="262"/>
      <c r="M24" s="262"/>
      <c r="N24" s="262"/>
      <c r="O24" s="262"/>
    </row>
    <row r="25" spans="2:18" ht="21.75" customHeight="1" thickBot="1">
      <c r="B25" s="305" t="s">
        <v>1</v>
      </c>
      <c r="C25" s="306"/>
      <c r="D25" s="307"/>
      <c r="E25" s="307"/>
      <c r="F25" s="307"/>
      <c r="G25" s="307"/>
      <c r="H25" s="308"/>
      <c r="I25" s="262"/>
      <c r="J25" s="309"/>
      <c r="K25" s="310"/>
      <c r="L25" s="359" t="str">
        <f>IF(J25="","",J25)</f>
        <v/>
      </c>
      <c r="N25" s="311"/>
      <c r="O25" s="311"/>
    </row>
    <row r="26" spans="2:18" ht="9" customHeight="1"/>
    <row r="27" spans="2:18" s="256" customFormat="1" ht="19.5" customHeight="1" thickBot="1">
      <c r="B27" s="312" t="s">
        <v>154</v>
      </c>
      <c r="C27" s="313"/>
      <c r="D27" s="313"/>
      <c r="E27" s="313"/>
      <c r="J27" s="256" t="s">
        <v>155</v>
      </c>
    </row>
    <row r="28" spans="2:18" s="256" customFormat="1" ht="21.75" customHeight="1">
      <c r="B28" s="314"/>
      <c r="C28" s="315"/>
      <c r="D28" s="315"/>
      <c r="E28" s="315"/>
      <c r="F28" s="315"/>
      <c r="G28" s="315"/>
      <c r="H28" s="316"/>
      <c r="I28" s="262"/>
      <c r="J28" s="317" t="s">
        <v>118</v>
      </c>
      <c r="K28" s="318"/>
      <c r="L28" s="319"/>
      <c r="M28" s="319"/>
      <c r="N28" s="319"/>
      <c r="O28" s="320"/>
    </row>
    <row r="29" spans="2:18" s="256" customFormat="1" ht="21.75" customHeight="1">
      <c r="B29" s="321"/>
      <c r="C29" s="322"/>
      <c r="D29" s="322"/>
      <c r="E29" s="322"/>
      <c r="F29" s="322"/>
      <c r="G29" s="322"/>
      <c r="H29" s="323"/>
      <c r="I29" s="324"/>
      <c r="J29" s="360" t="str">
        <f>IF(J28="有","事業名：","")</f>
        <v/>
      </c>
      <c r="K29" s="325"/>
      <c r="L29" s="325"/>
      <c r="M29" s="325"/>
      <c r="N29" s="325"/>
      <c r="O29" s="326"/>
      <c r="R29" s="229" t="s">
        <v>29</v>
      </c>
    </row>
    <row r="30" spans="2:18" s="256" customFormat="1" ht="21.75" customHeight="1">
      <c r="B30" s="321"/>
      <c r="C30" s="322"/>
      <c r="D30" s="322"/>
      <c r="E30" s="322"/>
      <c r="F30" s="322"/>
      <c r="G30" s="322"/>
      <c r="H30" s="323"/>
      <c r="I30" s="324"/>
      <c r="J30" s="327"/>
      <c r="K30" s="284"/>
      <c r="L30" s="284"/>
      <c r="M30" s="284"/>
      <c r="N30" s="284"/>
      <c r="O30" s="328"/>
    </row>
    <row r="31" spans="2:18" ht="21.75" customHeight="1">
      <c r="B31" s="321"/>
      <c r="C31" s="322"/>
      <c r="D31" s="322"/>
      <c r="E31" s="322"/>
      <c r="F31" s="322"/>
      <c r="G31" s="322"/>
      <c r="H31" s="323"/>
      <c r="I31" s="324"/>
      <c r="J31" s="327"/>
      <c r="K31" s="284"/>
      <c r="L31" s="284"/>
      <c r="M31" s="284"/>
      <c r="N31" s="284"/>
      <c r="O31" s="328"/>
    </row>
    <row r="32" spans="2:18" ht="21.75" customHeight="1">
      <c r="B32" s="321"/>
      <c r="C32" s="322"/>
      <c r="D32" s="322"/>
      <c r="E32" s="322"/>
      <c r="F32" s="322"/>
      <c r="G32" s="322"/>
      <c r="H32" s="323"/>
      <c r="I32" s="324"/>
      <c r="J32" s="327"/>
      <c r="K32" s="284"/>
      <c r="L32" s="284"/>
      <c r="M32" s="284"/>
      <c r="N32" s="284"/>
      <c r="O32" s="328"/>
    </row>
    <row r="33" spans="2:15" ht="21.75" customHeight="1">
      <c r="B33" s="321"/>
      <c r="C33" s="322"/>
      <c r="D33" s="322"/>
      <c r="E33" s="322"/>
      <c r="F33" s="322"/>
      <c r="G33" s="322"/>
      <c r="H33" s="323"/>
      <c r="I33" s="324"/>
      <c r="J33" s="327"/>
      <c r="K33" s="284"/>
      <c r="L33" s="284"/>
      <c r="M33" s="284"/>
      <c r="N33" s="284"/>
      <c r="O33" s="328"/>
    </row>
    <row r="34" spans="2:15" ht="21.75" customHeight="1">
      <c r="B34" s="321"/>
      <c r="C34" s="322"/>
      <c r="D34" s="322"/>
      <c r="E34" s="322"/>
      <c r="F34" s="322"/>
      <c r="G34" s="322"/>
      <c r="H34" s="323"/>
      <c r="I34" s="324"/>
      <c r="J34" s="327"/>
      <c r="K34" s="284"/>
      <c r="L34" s="284"/>
      <c r="M34" s="284"/>
      <c r="N34" s="284"/>
      <c r="O34" s="328"/>
    </row>
    <row r="35" spans="2:15" ht="21.75" customHeight="1">
      <c r="B35" s="321"/>
      <c r="C35" s="322"/>
      <c r="D35" s="322"/>
      <c r="E35" s="322"/>
      <c r="F35" s="322"/>
      <c r="G35" s="322"/>
      <c r="H35" s="323"/>
      <c r="I35" s="324"/>
      <c r="J35" s="327"/>
      <c r="K35" s="284"/>
      <c r="L35" s="284"/>
      <c r="M35" s="284"/>
      <c r="N35" s="284"/>
      <c r="O35" s="328"/>
    </row>
    <row r="36" spans="2:15" ht="21.75" customHeight="1">
      <c r="B36" s="321"/>
      <c r="C36" s="322"/>
      <c r="D36" s="322"/>
      <c r="E36" s="322"/>
      <c r="F36" s="322"/>
      <c r="G36" s="322"/>
      <c r="H36" s="323"/>
      <c r="I36" s="324"/>
      <c r="J36" s="327"/>
      <c r="K36" s="284"/>
      <c r="L36" s="284"/>
      <c r="M36" s="284"/>
      <c r="N36" s="284"/>
      <c r="O36" s="328"/>
    </row>
    <row r="37" spans="2:15" ht="21.75" customHeight="1" thickBot="1">
      <c r="B37" s="329"/>
      <c r="C37" s="330"/>
      <c r="D37" s="330"/>
      <c r="E37" s="330"/>
      <c r="F37" s="330"/>
      <c r="G37" s="330"/>
      <c r="H37" s="331"/>
      <c r="I37" s="262"/>
      <c r="J37" s="332"/>
      <c r="K37" s="333"/>
      <c r="L37" s="333"/>
      <c r="M37" s="333"/>
      <c r="N37" s="333"/>
      <c r="O37" s="334"/>
    </row>
    <row r="38" spans="2:15" ht="41.25" customHeight="1" thickBot="1">
      <c r="B38" s="214" t="s">
        <v>156</v>
      </c>
      <c r="I38" s="324"/>
      <c r="J38" s="335" t="s">
        <v>157</v>
      </c>
      <c r="K38" s="336"/>
      <c r="L38" s="336"/>
      <c r="M38" s="336"/>
      <c r="N38" s="336"/>
      <c r="O38" s="336"/>
    </row>
    <row r="39" spans="2:15" ht="21.75" customHeight="1">
      <c r="B39" s="337"/>
      <c r="C39" s="338"/>
      <c r="D39" s="338"/>
      <c r="E39" s="338"/>
      <c r="F39" s="338"/>
      <c r="G39" s="338"/>
      <c r="H39" s="339"/>
      <c r="I39" s="324"/>
      <c r="J39" s="317" t="s">
        <v>118</v>
      </c>
      <c r="K39" s="318"/>
      <c r="L39" s="340"/>
      <c r="M39" s="340"/>
      <c r="N39" s="340"/>
      <c r="O39" s="341"/>
    </row>
    <row r="40" spans="2:15" ht="21.75" customHeight="1">
      <c r="B40" s="342"/>
      <c r="C40" s="343"/>
      <c r="D40" s="343"/>
      <c r="E40" s="343"/>
      <c r="F40" s="343"/>
      <c r="G40" s="343"/>
      <c r="H40" s="344"/>
      <c r="I40" s="324"/>
      <c r="J40" s="361" t="str">
        <f>IF(J39="有","事業名：","")</f>
        <v/>
      </c>
      <c r="K40" s="345"/>
      <c r="L40" s="345"/>
      <c r="M40" s="345"/>
      <c r="N40" s="345"/>
      <c r="O40" s="346"/>
    </row>
    <row r="41" spans="2:15" ht="21.75" customHeight="1">
      <c r="B41" s="342"/>
      <c r="C41" s="343"/>
      <c r="D41" s="343"/>
      <c r="E41" s="343"/>
      <c r="F41" s="343"/>
      <c r="G41" s="343"/>
      <c r="H41" s="344"/>
      <c r="I41" s="324"/>
      <c r="J41" s="361"/>
      <c r="K41" s="345"/>
      <c r="L41" s="345"/>
      <c r="M41" s="345"/>
      <c r="N41" s="345"/>
      <c r="O41" s="346"/>
    </row>
    <row r="42" spans="2:15" ht="21.75" customHeight="1">
      <c r="B42" s="342"/>
      <c r="C42" s="343"/>
      <c r="D42" s="343"/>
      <c r="E42" s="343"/>
      <c r="F42" s="343"/>
      <c r="G42" s="343"/>
      <c r="H42" s="344"/>
      <c r="I42" s="324"/>
      <c r="J42" s="362" t="str">
        <f>IF(J39="有","概要：","")</f>
        <v/>
      </c>
      <c r="K42" s="347"/>
      <c r="L42" s="347"/>
      <c r="M42" s="347"/>
      <c r="N42" s="347"/>
      <c r="O42" s="348"/>
    </row>
    <row r="43" spans="2:15" ht="21.75" customHeight="1">
      <c r="B43" s="342"/>
      <c r="C43" s="343"/>
      <c r="D43" s="343"/>
      <c r="E43" s="343"/>
      <c r="F43" s="343"/>
      <c r="G43" s="343"/>
      <c r="H43" s="344"/>
      <c r="I43" s="324"/>
      <c r="J43" s="349"/>
      <c r="K43" s="347"/>
      <c r="L43" s="347"/>
      <c r="M43" s="347"/>
      <c r="N43" s="347"/>
      <c r="O43" s="348"/>
    </row>
    <row r="44" spans="2:15" ht="21.75" customHeight="1">
      <c r="B44" s="342"/>
      <c r="C44" s="343"/>
      <c r="D44" s="343"/>
      <c r="E44" s="343"/>
      <c r="F44" s="343"/>
      <c r="G44" s="343"/>
      <c r="H44" s="344"/>
      <c r="I44" s="324"/>
      <c r="J44" s="349"/>
      <c r="K44" s="347"/>
      <c r="L44" s="347"/>
      <c r="M44" s="347"/>
      <c r="N44" s="347"/>
      <c r="O44" s="348"/>
    </row>
    <row r="45" spans="2:15" ht="21.75" customHeight="1">
      <c r="B45" s="342"/>
      <c r="C45" s="343"/>
      <c r="D45" s="343"/>
      <c r="E45" s="343"/>
      <c r="F45" s="343"/>
      <c r="G45" s="343"/>
      <c r="H45" s="344"/>
      <c r="I45" s="324"/>
      <c r="J45" s="349"/>
      <c r="K45" s="347"/>
      <c r="L45" s="347"/>
      <c r="M45" s="347"/>
      <c r="N45" s="347"/>
      <c r="O45" s="348"/>
    </row>
    <row r="46" spans="2:15" ht="21.75" customHeight="1">
      <c r="B46" s="342"/>
      <c r="C46" s="343"/>
      <c r="D46" s="343"/>
      <c r="E46" s="343"/>
      <c r="F46" s="343"/>
      <c r="G46" s="343"/>
      <c r="H46" s="344"/>
      <c r="I46" s="262"/>
      <c r="J46" s="349"/>
      <c r="K46" s="347"/>
      <c r="L46" s="347"/>
      <c r="M46" s="347"/>
      <c r="N46" s="347"/>
      <c r="O46" s="348"/>
    </row>
    <row r="47" spans="2:15" ht="21.75" customHeight="1">
      <c r="B47" s="342"/>
      <c r="C47" s="343"/>
      <c r="D47" s="343"/>
      <c r="E47" s="343"/>
      <c r="F47" s="343"/>
      <c r="G47" s="343"/>
      <c r="H47" s="344"/>
      <c r="I47" s="350"/>
      <c r="J47" s="349"/>
      <c r="K47" s="347"/>
      <c r="L47" s="347"/>
      <c r="M47" s="347"/>
      <c r="N47" s="347"/>
      <c r="O47" s="348"/>
    </row>
    <row r="48" spans="2:15" ht="21.75" customHeight="1">
      <c r="B48" s="342"/>
      <c r="C48" s="343"/>
      <c r="D48" s="343"/>
      <c r="E48" s="343"/>
      <c r="F48" s="343"/>
      <c r="G48" s="343"/>
      <c r="H48" s="344"/>
      <c r="I48" s="350"/>
      <c r="J48" s="349"/>
      <c r="K48" s="347"/>
      <c r="L48" s="347"/>
      <c r="M48" s="347"/>
      <c r="N48" s="347"/>
      <c r="O48" s="348"/>
    </row>
    <row r="49" spans="2:19" ht="21.75" customHeight="1" thickBot="1">
      <c r="B49" s="351"/>
      <c r="C49" s="352"/>
      <c r="D49" s="352"/>
      <c r="E49" s="352"/>
      <c r="F49" s="352"/>
      <c r="G49" s="352"/>
      <c r="H49" s="353"/>
      <c r="I49" s="256"/>
      <c r="J49" s="354"/>
      <c r="K49" s="355"/>
      <c r="L49" s="355"/>
      <c r="M49" s="355"/>
      <c r="N49" s="355"/>
      <c r="O49" s="356"/>
    </row>
    <row r="50" spans="2:19" ht="9" customHeight="1">
      <c r="B50" s="357"/>
      <c r="C50" s="357"/>
      <c r="D50" s="357"/>
      <c r="E50" s="357"/>
      <c r="F50" s="357"/>
      <c r="G50" s="357"/>
      <c r="H50" s="357"/>
      <c r="I50" s="357"/>
      <c r="J50" s="357"/>
      <c r="K50" s="357"/>
      <c r="L50" s="357"/>
      <c r="M50" s="357"/>
      <c r="N50" s="357"/>
      <c r="O50" s="357"/>
    </row>
    <row r="52" spans="2:19" ht="16.5" customHeight="1">
      <c r="K52" s="358"/>
      <c r="L52" s="358"/>
      <c r="M52" s="358"/>
      <c r="N52" s="358"/>
      <c r="O52" s="358"/>
      <c r="P52" s="358"/>
      <c r="Q52" s="358"/>
      <c r="R52" s="358"/>
      <c r="S52" s="358"/>
    </row>
  </sheetData>
  <sheetProtection algorithmName="SHA-512" hashValue="4IKmAIJEti2bcWjA58uyusfia6vHO2Eig0XapCDnxY7F2QYgQ4YjqFmQmIgi+YxblKgvx6QpG7SZoq+yfUn9KQ==" saltValue="Btj5Q9+bROZLo6rogDckLw==" spinCount="100000" sheet="1" scenarios="1" formatCells="0" formatColumns="0" formatRows="0"/>
  <mergeCells count="31">
    <mergeCell ref="B28:H37"/>
    <mergeCell ref="B39:H49"/>
    <mergeCell ref="C21:D21"/>
    <mergeCell ref="D6:H6"/>
    <mergeCell ref="D7:H8"/>
    <mergeCell ref="E10:H10"/>
    <mergeCell ref="C11:H12"/>
    <mergeCell ref="C14:H14"/>
    <mergeCell ref="C15:H15"/>
    <mergeCell ref="C16:H17"/>
    <mergeCell ref="C24:E24"/>
    <mergeCell ref="F24:H24"/>
    <mergeCell ref="C25:H25"/>
    <mergeCell ref="B6:C6"/>
    <mergeCell ref="B7:C8"/>
    <mergeCell ref="K42:O49"/>
    <mergeCell ref="K29:O29"/>
    <mergeCell ref="J38:O38"/>
    <mergeCell ref="C10:D10"/>
    <mergeCell ref="B11:B12"/>
    <mergeCell ref="B16:B17"/>
    <mergeCell ref="J39:K39"/>
    <mergeCell ref="K40:O41"/>
    <mergeCell ref="J40:J41"/>
    <mergeCell ref="J28:K28"/>
    <mergeCell ref="C19:D19"/>
    <mergeCell ref="F19:H19"/>
    <mergeCell ref="J25:K25"/>
    <mergeCell ref="C22:H23"/>
    <mergeCell ref="C20:H20"/>
    <mergeCell ref="B22:B23"/>
  </mergeCells>
  <phoneticPr fontId="50" type="Hiragana"/>
  <conditionalFormatting sqref="J39:K39">
    <cfRule type="containsText" dxfId="171" priority="3" operator="containsText" text="▼をクリックして選択">
      <formula>NOT(ISERROR(SEARCH("▼をクリックして選択",J39)))</formula>
    </cfRule>
  </conditionalFormatting>
  <conditionalFormatting sqref="J28:K28">
    <cfRule type="containsText" dxfId="170" priority="2" operator="containsText" text="▼をクリックして選択">
      <formula>NOT(ISERROR(SEARCH("▼をクリックして選択",J28)))</formula>
    </cfRule>
  </conditionalFormatting>
  <dataValidations xWindow="711" yWindow="548" count="12">
    <dataValidation allowBlank="1" showInputMessage="1" showErrorMessage="1" promptTitle="設立年月日" prompt="西暦で入力_x000a_例:2003/10/1" sqref="J25"/>
    <dataValidation imeMode="on" allowBlank="1" showInputMessage="1" showErrorMessage="1" errorTitle="ひらがなで入力のこと" sqref="D6"/>
    <dataValidation imeMode="on" allowBlank="1" showInputMessage="1" showErrorMessage="1" sqref="D7 C11 C14:C16"/>
    <dataValidation imeMode="off" allowBlank="1" showInputMessage="1" showErrorMessage="1" sqref="C10:D10 C21:D21"/>
    <dataValidation imeMode="off" allowBlank="1" showInputMessage="1" showErrorMessage="1" sqref="C25:H25"/>
    <dataValidation imeMode="off"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39:K39 J28:K28">
      <formula1>"▼をクリックして選択,有,無"</formula1>
    </dataValidation>
    <dataValidation allowBlank="1" showInputMessage="1" showErrorMessage="1" promptTitle="概要を入力してください。" prompt="「有」を選択した場合、取消または計画変更となった概要を入力してください。" sqref="K42:O49"/>
    <dataValidation allowBlank="1" showInputMessage="1" showErrorMessage="1" promptTitle="事業名を入力してください。" prompt="「有」を選択した場合、事業名を入力してください。" sqref="K40:O41"/>
    <dataValidation allowBlank="1" showInputMessage="1" showErrorMessage="1" promptTitle="事業名を入力してください。" prompt="「有」を選択した場合のみ入力してください。" sqref="K29:O29"/>
    <dataValidation allowBlank="1" showInputMessage="1" showErrorMessage="1" promptTitle="ふりがなが自動反映されます。" prompt="一文字ずつ入力、漢字変換すると、見栄えよくなります。_x000a__x000a_例：赤坂太郎_x000a_　　　あか　さか　　　た　　ろう_x000a_　→　赤　　坂　　　太　　郎_x000a_" sqref="C20:H20"/>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30"/>
  <sheetViews>
    <sheetView view="pageBreakPreview" zoomScaleNormal="100" zoomScaleSheetLayoutView="100" workbookViewId="0"/>
  </sheetViews>
  <sheetFormatPr defaultColWidth="9" defaultRowHeight="13.5"/>
  <cols>
    <col min="1" max="1" width="1.625" style="7" customWidth="1"/>
    <col min="2" max="7" width="10.125" style="7" customWidth="1"/>
    <col min="8" max="8" width="4.625" style="74" customWidth="1"/>
    <col min="9" max="14" width="10.125" style="7" customWidth="1"/>
    <col min="15" max="15" width="1.625" style="7" customWidth="1"/>
    <col min="16" max="16384" width="9" style="7"/>
  </cols>
  <sheetData>
    <row r="1" spans="2:18" ht="8.25" customHeight="1"/>
    <row r="2" spans="2:18" s="8" customFormat="1" ht="19.5" customHeight="1">
      <c r="B2" s="6" t="s">
        <v>158</v>
      </c>
      <c r="C2" s="75"/>
      <c r="D2" s="75"/>
      <c r="E2" s="75"/>
      <c r="F2" s="76"/>
      <c r="G2" s="76"/>
      <c r="H2" s="77"/>
      <c r="I2" s="76"/>
      <c r="J2" s="78"/>
      <c r="R2" s="71"/>
    </row>
    <row r="3" spans="2:18" s="8" customFormat="1" ht="19.5" customHeight="1" thickBot="1">
      <c r="B3" s="79" t="s">
        <v>159</v>
      </c>
      <c r="C3" s="80"/>
      <c r="D3" s="80"/>
      <c r="E3" s="80"/>
      <c r="F3" s="81"/>
      <c r="G3" s="80"/>
      <c r="H3" s="91"/>
      <c r="I3" s="82" t="s">
        <v>160</v>
      </c>
      <c r="J3" s="92"/>
      <c r="K3" s="92"/>
      <c r="L3" s="92"/>
      <c r="M3" s="92"/>
      <c r="N3" s="92"/>
    </row>
    <row r="4" spans="2:18" s="8" customFormat="1" ht="19.5" customHeight="1">
      <c r="B4" s="198"/>
      <c r="C4" s="199"/>
      <c r="D4" s="199"/>
      <c r="E4" s="199"/>
      <c r="F4" s="199"/>
      <c r="G4" s="200"/>
      <c r="H4" s="83"/>
      <c r="I4" s="198"/>
      <c r="J4" s="199"/>
      <c r="K4" s="199"/>
      <c r="L4" s="199"/>
      <c r="M4" s="199"/>
      <c r="N4" s="200"/>
    </row>
    <row r="5" spans="2:18" s="8" customFormat="1" ht="19.5" customHeight="1">
      <c r="B5" s="201"/>
      <c r="C5" s="202"/>
      <c r="D5" s="202"/>
      <c r="E5" s="202"/>
      <c r="F5" s="202"/>
      <c r="G5" s="203"/>
      <c r="H5" s="83"/>
      <c r="I5" s="201"/>
      <c r="J5" s="202"/>
      <c r="K5" s="202"/>
      <c r="L5" s="202"/>
      <c r="M5" s="202"/>
      <c r="N5" s="203"/>
    </row>
    <row r="6" spans="2:18" s="8" customFormat="1" ht="19.5" customHeight="1">
      <c r="B6" s="201"/>
      <c r="C6" s="202"/>
      <c r="D6" s="202"/>
      <c r="E6" s="202"/>
      <c r="F6" s="202"/>
      <c r="G6" s="203"/>
      <c r="H6" s="83"/>
      <c r="I6" s="201"/>
      <c r="J6" s="202"/>
      <c r="K6" s="202"/>
      <c r="L6" s="202"/>
      <c r="M6" s="202"/>
      <c r="N6" s="203"/>
    </row>
    <row r="7" spans="2:18" s="8" customFormat="1" ht="19.5" customHeight="1">
      <c r="B7" s="201"/>
      <c r="C7" s="202"/>
      <c r="D7" s="202"/>
      <c r="E7" s="202"/>
      <c r="F7" s="202"/>
      <c r="G7" s="203"/>
      <c r="H7" s="83"/>
      <c r="I7" s="201"/>
      <c r="J7" s="202"/>
      <c r="K7" s="202"/>
      <c r="L7" s="202"/>
      <c r="M7" s="202"/>
      <c r="N7" s="203"/>
    </row>
    <row r="8" spans="2:18" s="8" customFormat="1" ht="19.5" customHeight="1">
      <c r="B8" s="201"/>
      <c r="C8" s="202"/>
      <c r="D8" s="202"/>
      <c r="E8" s="202"/>
      <c r="F8" s="202"/>
      <c r="G8" s="203"/>
      <c r="H8" s="83"/>
      <c r="I8" s="201"/>
      <c r="J8" s="202"/>
      <c r="K8" s="202"/>
      <c r="L8" s="202"/>
      <c r="M8" s="202"/>
      <c r="N8" s="203"/>
    </row>
    <row r="9" spans="2:18" s="8" customFormat="1" ht="19.5" customHeight="1">
      <c r="B9" s="201"/>
      <c r="C9" s="202"/>
      <c r="D9" s="202"/>
      <c r="E9" s="202"/>
      <c r="F9" s="202"/>
      <c r="G9" s="203"/>
      <c r="H9" s="83"/>
      <c r="I9" s="201"/>
      <c r="J9" s="202"/>
      <c r="K9" s="202"/>
      <c r="L9" s="202"/>
      <c r="M9" s="202"/>
      <c r="N9" s="203"/>
    </row>
    <row r="10" spans="2:18" s="8" customFormat="1" ht="19.5" customHeight="1">
      <c r="B10" s="201"/>
      <c r="C10" s="202"/>
      <c r="D10" s="202"/>
      <c r="E10" s="202"/>
      <c r="F10" s="202"/>
      <c r="G10" s="203"/>
      <c r="H10" s="83"/>
      <c r="I10" s="201"/>
      <c r="J10" s="202"/>
      <c r="K10" s="202"/>
      <c r="L10" s="202"/>
      <c r="M10" s="202"/>
      <c r="N10" s="203"/>
    </row>
    <row r="11" spans="2:18" s="8" customFormat="1" ht="19.5" customHeight="1">
      <c r="B11" s="201"/>
      <c r="C11" s="202"/>
      <c r="D11" s="202"/>
      <c r="E11" s="202"/>
      <c r="F11" s="202"/>
      <c r="G11" s="203"/>
      <c r="H11" s="83"/>
      <c r="I11" s="201"/>
      <c r="J11" s="202"/>
      <c r="K11" s="202"/>
      <c r="L11" s="202"/>
      <c r="M11" s="202"/>
      <c r="N11" s="203"/>
    </row>
    <row r="12" spans="2:18" s="8" customFormat="1" ht="19.5" customHeight="1">
      <c r="B12" s="201"/>
      <c r="C12" s="202"/>
      <c r="D12" s="202"/>
      <c r="E12" s="202"/>
      <c r="F12" s="202"/>
      <c r="G12" s="203"/>
      <c r="H12" s="83"/>
      <c r="I12" s="201"/>
      <c r="J12" s="202"/>
      <c r="K12" s="202"/>
      <c r="L12" s="202"/>
      <c r="M12" s="202"/>
      <c r="N12" s="203"/>
    </row>
    <row r="13" spans="2:18" s="8" customFormat="1" ht="19.5" customHeight="1">
      <c r="B13" s="201"/>
      <c r="C13" s="202"/>
      <c r="D13" s="202"/>
      <c r="E13" s="202"/>
      <c r="F13" s="202"/>
      <c r="G13" s="203"/>
      <c r="H13" s="83"/>
      <c r="I13" s="201"/>
      <c r="J13" s="202"/>
      <c r="K13" s="202"/>
      <c r="L13" s="202"/>
      <c r="M13" s="202"/>
      <c r="N13" s="203"/>
    </row>
    <row r="14" spans="2:18" s="8" customFormat="1" ht="19.5" customHeight="1">
      <c r="B14" s="201"/>
      <c r="C14" s="202"/>
      <c r="D14" s="202"/>
      <c r="E14" s="202"/>
      <c r="F14" s="202"/>
      <c r="G14" s="203"/>
      <c r="H14" s="83"/>
      <c r="I14" s="201"/>
      <c r="J14" s="202"/>
      <c r="K14" s="202"/>
      <c r="L14" s="202"/>
      <c r="M14" s="202"/>
      <c r="N14" s="203"/>
    </row>
    <row r="15" spans="2:18" s="8" customFormat="1" ht="19.5" customHeight="1">
      <c r="B15" s="201"/>
      <c r="C15" s="202"/>
      <c r="D15" s="202"/>
      <c r="E15" s="202"/>
      <c r="F15" s="202"/>
      <c r="G15" s="203"/>
      <c r="H15" s="83"/>
      <c r="I15" s="201"/>
      <c r="J15" s="202"/>
      <c r="K15" s="202"/>
      <c r="L15" s="202"/>
      <c r="M15" s="202"/>
      <c r="N15" s="203"/>
    </row>
    <row r="16" spans="2:18" s="8" customFormat="1" ht="19.5" customHeight="1">
      <c r="B16" s="201"/>
      <c r="C16" s="202"/>
      <c r="D16" s="202"/>
      <c r="E16" s="202"/>
      <c r="F16" s="202"/>
      <c r="G16" s="203"/>
      <c r="H16" s="83"/>
      <c r="I16" s="201"/>
      <c r="J16" s="202"/>
      <c r="K16" s="202"/>
      <c r="L16" s="202"/>
      <c r="M16" s="202"/>
      <c r="N16" s="203"/>
    </row>
    <row r="17" spans="2:14" s="8" customFormat="1" ht="19.5" customHeight="1">
      <c r="B17" s="201"/>
      <c r="C17" s="202"/>
      <c r="D17" s="202"/>
      <c r="E17" s="202"/>
      <c r="F17" s="202"/>
      <c r="G17" s="203"/>
      <c r="H17" s="83"/>
      <c r="I17" s="201"/>
      <c r="J17" s="202"/>
      <c r="K17" s="202"/>
      <c r="L17" s="202"/>
      <c r="M17" s="202"/>
      <c r="N17" s="203"/>
    </row>
    <row r="18" spans="2:14" ht="19.5" customHeight="1">
      <c r="B18" s="201"/>
      <c r="C18" s="202"/>
      <c r="D18" s="202"/>
      <c r="E18" s="202"/>
      <c r="F18" s="202"/>
      <c r="G18" s="203"/>
      <c r="H18" s="91"/>
      <c r="I18" s="201"/>
      <c r="J18" s="202"/>
      <c r="K18" s="202"/>
      <c r="L18" s="202"/>
      <c r="M18" s="202"/>
      <c r="N18" s="203"/>
    </row>
    <row r="19" spans="2:14" ht="19.5" customHeight="1">
      <c r="B19" s="201"/>
      <c r="C19" s="202"/>
      <c r="D19" s="202"/>
      <c r="E19" s="202"/>
      <c r="F19" s="202"/>
      <c r="G19" s="203"/>
      <c r="H19" s="91"/>
      <c r="I19" s="201"/>
      <c r="J19" s="202"/>
      <c r="K19" s="202"/>
      <c r="L19" s="202"/>
      <c r="M19" s="202"/>
      <c r="N19" s="203"/>
    </row>
    <row r="20" spans="2:14" ht="19.5" customHeight="1">
      <c r="B20" s="201"/>
      <c r="C20" s="202"/>
      <c r="D20" s="202"/>
      <c r="E20" s="202"/>
      <c r="F20" s="202"/>
      <c r="G20" s="203"/>
      <c r="H20" s="91"/>
      <c r="I20" s="201"/>
      <c r="J20" s="202"/>
      <c r="K20" s="202"/>
      <c r="L20" s="202"/>
      <c r="M20" s="202"/>
      <c r="N20" s="203"/>
    </row>
    <row r="21" spans="2:14" ht="19.5" customHeight="1">
      <c r="B21" s="201"/>
      <c r="C21" s="202"/>
      <c r="D21" s="202"/>
      <c r="E21" s="202"/>
      <c r="F21" s="202"/>
      <c r="G21" s="203"/>
      <c r="H21" s="91"/>
      <c r="I21" s="201"/>
      <c r="J21" s="202"/>
      <c r="K21" s="202"/>
      <c r="L21" s="202"/>
      <c r="M21" s="202"/>
      <c r="N21" s="203"/>
    </row>
    <row r="22" spans="2:14" ht="19.5" customHeight="1">
      <c r="B22" s="201"/>
      <c r="C22" s="202"/>
      <c r="D22" s="202"/>
      <c r="E22" s="202"/>
      <c r="F22" s="202"/>
      <c r="G22" s="203"/>
      <c r="H22" s="91"/>
      <c r="I22" s="201"/>
      <c r="J22" s="202"/>
      <c r="K22" s="202"/>
      <c r="L22" s="202"/>
      <c r="M22" s="202"/>
      <c r="N22" s="203"/>
    </row>
    <row r="23" spans="2:14" ht="19.5" customHeight="1">
      <c r="B23" s="201"/>
      <c r="C23" s="202"/>
      <c r="D23" s="202"/>
      <c r="E23" s="202"/>
      <c r="F23" s="202"/>
      <c r="G23" s="203"/>
      <c r="H23" s="91"/>
      <c r="I23" s="201"/>
      <c r="J23" s="202"/>
      <c r="K23" s="202"/>
      <c r="L23" s="202"/>
      <c r="M23" s="202"/>
      <c r="N23" s="203"/>
    </row>
    <row r="24" spans="2:14" ht="19.5" customHeight="1">
      <c r="B24" s="201"/>
      <c r="C24" s="202"/>
      <c r="D24" s="202"/>
      <c r="E24" s="202"/>
      <c r="F24" s="202"/>
      <c r="G24" s="203"/>
      <c r="H24" s="91"/>
      <c r="I24" s="201"/>
      <c r="J24" s="202"/>
      <c r="K24" s="202"/>
      <c r="L24" s="202"/>
      <c r="M24" s="202"/>
      <c r="N24" s="203"/>
    </row>
    <row r="25" spans="2:14" ht="19.5" customHeight="1">
      <c r="B25" s="201"/>
      <c r="C25" s="202"/>
      <c r="D25" s="202"/>
      <c r="E25" s="202"/>
      <c r="F25" s="202"/>
      <c r="G25" s="203"/>
      <c r="H25" s="91"/>
      <c r="I25" s="201"/>
      <c r="J25" s="202"/>
      <c r="K25" s="202"/>
      <c r="L25" s="202"/>
      <c r="M25" s="202"/>
      <c r="N25" s="203"/>
    </row>
    <row r="26" spans="2:14" ht="19.5" customHeight="1">
      <c r="B26" s="201"/>
      <c r="C26" s="202"/>
      <c r="D26" s="202"/>
      <c r="E26" s="202"/>
      <c r="F26" s="202"/>
      <c r="G26" s="203"/>
      <c r="H26" s="91"/>
      <c r="I26" s="201"/>
      <c r="J26" s="202"/>
      <c r="K26" s="202"/>
      <c r="L26" s="202"/>
      <c r="M26" s="202"/>
      <c r="N26" s="203"/>
    </row>
    <row r="27" spans="2:14" ht="19.5" customHeight="1" thickBot="1">
      <c r="B27" s="204"/>
      <c r="C27" s="205"/>
      <c r="D27" s="205"/>
      <c r="E27" s="205"/>
      <c r="F27" s="205"/>
      <c r="G27" s="206"/>
      <c r="H27" s="91"/>
      <c r="I27" s="204"/>
      <c r="J27" s="205"/>
      <c r="K27" s="205"/>
      <c r="L27" s="205"/>
      <c r="M27" s="205"/>
      <c r="N27" s="206"/>
    </row>
    <row r="28" spans="2:14" ht="9" customHeight="1">
      <c r="B28" s="84"/>
      <c r="C28" s="84"/>
      <c r="D28" s="84"/>
      <c r="E28" s="84"/>
      <c r="F28" s="84"/>
      <c r="G28" s="84"/>
      <c r="H28" s="85"/>
      <c r="I28" s="84"/>
      <c r="J28" s="84"/>
      <c r="K28" s="84"/>
      <c r="L28" s="84"/>
      <c r="M28" s="84"/>
      <c r="N28" s="84"/>
    </row>
    <row r="29" spans="2:14" ht="21.2" customHeight="1">
      <c r="B29" s="86"/>
      <c r="C29" s="86"/>
      <c r="D29" s="86"/>
      <c r="E29" s="86"/>
      <c r="F29" s="86"/>
      <c r="G29" s="86"/>
      <c r="H29" s="87"/>
      <c r="I29" s="86"/>
      <c r="J29" s="88"/>
    </row>
    <row r="30" spans="2:14" ht="18.75" customHeight="1"/>
  </sheetData>
  <mergeCells count="2">
    <mergeCell ref="B4:G27"/>
    <mergeCell ref="I4:N27"/>
  </mergeCells>
  <phoneticPr fontId="1"/>
  <pageMargins left="0.59055118110236227" right="0.39370078740157483" top="0.74803149606299213" bottom="0.35433070866141736" header="0.31496062992125984" footer="0.15748031496062992"/>
  <pageSetup paperSize="9" scale="96"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3.5"/>
  <cols>
    <col min="1" max="1" width="1.625" style="7" customWidth="1"/>
    <col min="2" max="16" width="8.125" style="7" customWidth="1"/>
    <col min="17" max="17" width="1.5" style="7" customWidth="1"/>
    <col min="18" max="20" width="9" style="7" customWidth="1"/>
    <col min="21" max="21" width="1.625" style="7" customWidth="1"/>
    <col min="22" max="16384" width="9" style="7"/>
  </cols>
  <sheetData>
    <row r="1" spans="2:20" ht="9" customHeight="1"/>
    <row r="2" spans="2:20" ht="19.5" customHeight="1" thickBot="1">
      <c r="B2" s="6" t="s">
        <v>32</v>
      </c>
    </row>
    <row r="3" spans="2:20" ht="19.5" customHeight="1">
      <c r="B3" s="127"/>
      <c r="C3" s="128"/>
      <c r="D3" s="128"/>
      <c r="E3" s="128"/>
      <c r="F3" s="128"/>
      <c r="G3" s="128"/>
      <c r="H3" s="128"/>
      <c r="I3" s="128"/>
      <c r="J3" s="128"/>
      <c r="K3" s="128"/>
      <c r="L3" s="128"/>
      <c r="M3" s="128"/>
      <c r="N3" s="128"/>
      <c r="O3" s="128"/>
      <c r="P3" s="129"/>
      <c r="Q3" s="89"/>
      <c r="R3" s="89"/>
      <c r="S3" s="89"/>
      <c r="T3" s="89"/>
    </row>
    <row r="4" spans="2:20" ht="19.5" customHeight="1">
      <c r="B4" s="130"/>
      <c r="C4" s="131"/>
      <c r="D4" s="131"/>
      <c r="E4" s="131"/>
      <c r="F4" s="131"/>
      <c r="G4" s="131"/>
      <c r="H4" s="131"/>
      <c r="I4" s="131"/>
      <c r="J4" s="131"/>
      <c r="K4" s="131"/>
      <c r="L4" s="131"/>
      <c r="M4" s="131"/>
      <c r="N4" s="131"/>
      <c r="O4" s="131"/>
      <c r="P4" s="132"/>
      <c r="Q4" s="89"/>
      <c r="R4" s="89"/>
      <c r="S4" s="89"/>
      <c r="T4" s="89"/>
    </row>
    <row r="5" spans="2:20" ht="19.5" customHeight="1">
      <c r="B5" s="130"/>
      <c r="C5" s="131"/>
      <c r="D5" s="131"/>
      <c r="E5" s="131"/>
      <c r="F5" s="131"/>
      <c r="G5" s="131"/>
      <c r="H5" s="131"/>
      <c r="I5" s="131"/>
      <c r="J5" s="131"/>
      <c r="K5" s="131"/>
      <c r="L5" s="131"/>
      <c r="M5" s="131"/>
      <c r="N5" s="131"/>
      <c r="O5" s="131"/>
      <c r="P5" s="132"/>
      <c r="Q5" s="89"/>
      <c r="R5" s="89"/>
      <c r="S5" s="89"/>
      <c r="T5" s="89"/>
    </row>
    <row r="6" spans="2:20" ht="19.5" customHeight="1">
      <c r="B6" s="130"/>
      <c r="C6" s="131"/>
      <c r="D6" s="131"/>
      <c r="E6" s="131"/>
      <c r="F6" s="131"/>
      <c r="G6" s="131"/>
      <c r="H6" s="131"/>
      <c r="I6" s="131"/>
      <c r="J6" s="131"/>
      <c r="K6" s="131"/>
      <c r="L6" s="131"/>
      <c r="M6" s="131"/>
      <c r="N6" s="131"/>
      <c r="O6" s="131"/>
      <c r="P6" s="132"/>
      <c r="Q6" s="89"/>
      <c r="R6" s="89"/>
      <c r="S6" s="89"/>
      <c r="T6" s="89"/>
    </row>
    <row r="7" spans="2:20" ht="19.5" customHeight="1">
      <c r="B7" s="130"/>
      <c r="C7" s="131"/>
      <c r="D7" s="131"/>
      <c r="E7" s="131"/>
      <c r="F7" s="131"/>
      <c r="G7" s="131"/>
      <c r="H7" s="131"/>
      <c r="I7" s="131"/>
      <c r="J7" s="131"/>
      <c r="K7" s="131"/>
      <c r="L7" s="131"/>
      <c r="M7" s="131"/>
      <c r="N7" s="131"/>
      <c r="O7" s="131"/>
      <c r="P7" s="132"/>
      <c r="Q7" s="89"/>
      <c r="R7" s="89"/>
      <c r="S7" s="89"/>
      <c r="T7" s="89"/>
    </row>
    <row r="8" spans="2:20" ht="19.5" customHeight="1">
      <c r="B8" s="130"/>
      <c r="C8" s="131"/>
      <c r="D8" s="131"/>
      <c r="E8" s="131"/>
      <c r="F8" s="131"/>
      <c r="G8" s="131"/>
      <c r="H8" s="131"/>
      <c r="I8" s="131"/>
      <c r="J8" s="131"/>
      <c r="K8" s="131"/>
      <c r="L8" s="131"/>
      <c r="M8" s="131"/>
      <c r="N8" s="131"/>
      <c r="O8" s="131"/>
      <c r="P8" s="132"/>
      <c r="Q8" s="89"/>
      <c r="R8" s="89"/>
      <c r="S8" s="89"/>
      <c r="T8" s="89"/>
    </row>
    <row r="9" spans="2:20" ht="19.5" customHeight="1">
      <c r="B9" s="130"/>
      <c r="C9" s="131"/>
      <c r="D9" s="131"/>
      <c r="E9" s="131"/>
      <c r="F9" s="131"/>
      <c r="G9" s="131"/>
      <c r="H9" s="131"/>
      <c r="I9" s="131"/>
      <c r="J9" s="131"/>
      <c r="K9" s="131"/>
      <c r="L9" s="131"/>
      <c r="M9" s="131"/>
      <c r="N9" s="131"/>
      <c r="O9" s="131"/>
      <c r="P9" s="132"/>
      <c r="Q9" s="89"/>
      <c r="R9" s="89"/>
      <c r="S9" s="89"/>
      <c r="T9" s="89"/>
    </row>
    <row r="10" spans="2:20" ht="19.5" customHeight="1">
      <c r="B10" s="130"/>
      <c r="C10" s="131"/>
      <c r="D10" s="131"/>
      <c r="E10" s="131"/>
      <c r="F10" s="131"/>
      <c r="G10" s="131"/>
      <c r="H10" s="131"/>
      <c r="I10" s="131"/>
      <c r="J10" s="131"/>
      <c r="K10" s="131"/>
      <c r="L10" s="131"/>
      <c r="M10" s="131"/>
      <c r="N10" s="131"/>
      <c r="O10" s="131"/>
      <c r="P10" s="132"/>
      <c r="Q10" s="89"/>
      <c r="R10" s="89"/>
      <c r="S10" s="89"/>
      <c r="T10" s="89"/>
    </row>
    <row r="11" spans="2:20" ht="19.5" customHeight="1">
      <c r="B11" s="130"/>
      <c r="C11" s="131"/>
      <c r="D11" s="131"/>
      <c r="E11" s="131"/>
      <c r="F11" s="131"/>
      <c r="G11" s="131"/>
      <c r="H11" s="131"/>
      <c r="I11" s="131"/>
      <c r="J11" s="131"/>
      <c r="K11" s="131"/>
      <c r="L11" s="131"/>
      <c r="M11" s="131"/>
      <c r="N11" s="131"/>
      <c r="O11" s="131"/>
      <c r="P11" s="132"/>
      <c r="Q11" s="89"/>
      <c r="R11" s="89"/>
      <c r="S11" s="89"/>
      <c r="T11" s="89"/>
    </row>
    <row r="12" spans="2:20" ht="19.5" customHeight="1">
      <c r="B12" s="130"/>
      <c r="C12" s="131"/>
      <c r="D12" s="131"/>
      <c r="E12" s="131"/>
      <c r="F12" s="131"/>
      <c r="G12" s="131"/>
      <c r="H12" s="131"/>
      <c r="I12" s="131"/>
      <c r="J12" s="131"/>
      <c r="K12" s="131"/>
      <c r="L12" s="131"/>
      <c r="M12" s="131"/>
      <c r="N12" s="131"/>
      <c r="O12" s="131"/>
      <c r="P12" s="132"/>
      <c r="Q12" s="89"/>
      <c r="R12" s="89"/>
      <c r="S12" s="89"/>
      <c r="T12" s="89"/>
    </row>
    <row r="13" spans="2:20" ht="19.5" customHeight="1">
      <c r="B13" s="130"/>
      <c r="C13" s="131"/>
      <c r="D13" s="131"/>
      <c r="E13" s="131"/>
      <c r="F13" s="131"/>
      <c r="G13" s="131"/>
      <c r="H13" s="131"/>
      <c r="I13" s="131"/>
      <c r="J13" s="131"/>
      <c r="K13" s="131"/>
      <c r="L13" s="131"/>
      <c r="M13" s="131"/>
      <c r="N13" s="131"/>
      <c r="O13" s="131"/>
      <c r="P13" s="132"/>
      <c r="Q13" s="89"/>
      <c r="R13" s="89"/>
      <c r="S13" s="89"/>
      <c r="T13" s="89"/>
    </row>
    <row r="14" spans="2:20" ht="19.5" customHeight="1">
      <c r="B14" s="130"/>
      <c r="C14" s="131"/>
      <c r="D14" s="131"/>
      <c r="E14" s="131"/>
      <c r="F14" s="131"/>
      <c r="G14" s="131"/>
      <c r="H14" s="131"/>
      <c r="I14" s="131"/>
      <c r="J14" s="131"/>
      <c r="K14" s="131"/>
      <c r="L14" s="131"/>
      <c r="M14" s="131"/>
      <c r="N14" s="131"/>
      <c r="O14" s="131"/>
      <c r="P14" s="132"/>
      <c r="Q14" s="89"/>
      <c r="R14" s="89"/>
      <c r="S14" s="89"/>
      <c r="T14" s="89"/>
    </row>
    <row r="15" spans="2:20" ht="19.5" customHeight="1">
      <c r="B15" s="130"/>
      <c r="C15" s="131"/>
      <c r="D15" s="131"/>
      <c r="E15" s="131"/>
      <c r="F15" s="131"/>
      <c r="G15" s="131"/>
      <c r="H15" s="131"/>
      <c r="I15" s="131"/>
      <c r="J15" s="131"/>
      <c r="K15" s="131"/>
      <c r="L15" s="131"/>
      <c r="M15" s="131"/>
      <c r="N15" s="131"/>
      <c r="O15" s="131"/>
      <c r="P15" s="132"/>
      <c r="Q15" s="89"/>
      <c r="R15" s="89"/>
      <c r="S15" s="89"/>
      <c r="T15" s="89"/>
    </row>
    <row r="16" spans="2:20" ht="19.5" customHeight="1">
      <c r="B16" s="130"/>
      <c r="C16" s="131"/>
      <c r="D16" s="131"/>
      <c r="E16" s="131"/>
      <c r="F16" s="131"/>
      <c r="G16" s="131"/>
      <c r="H16" s="131"/>
      <c r="I16" s="131"/>
      <c r="J16" s="131"/>
      <c r="K16" s="131"/>
      <c r="L16" s="131"/>
      <c r="M16" s="131"/>
      <c r="N16" s="131"/>
      <c r="O16" s="131"/>
      <c r="P16" s="132"/>
      <c r="Q16" s="89"/>
      <c r="R16" s="89"/>
      <c r="S16" s="89"/>
      <c r="T16" s="89"/>
    </row>
    <row r="17" spans="2:20" ht="19.5" customHeight="1">
      <c r="B17" s="130"/>
      <c r="C17" s="131"/>
      <c r="D17" s="131"/>
      <c r="E17" s="131"/>
      <c r="F17" s="131"/>
      <c r="G17" s="131"/>
      <c r="H17" s="131"/>
      <c r="I17" s="131"/>
      <c r="J17" s="131"/>
      <c r="K17" s="131"/>
      <c r="L17" s="131"/>
      <c r="M17" s="131"/>
      <c r="N17" s="131"/>
      <c r="O17" s="131"/>
      <c r="P17" s="132"/>
      <c r="Q17" s="89"/>
      <c r="R17" s="89"/>
      <c r="S17" s="89"/>
      <c r="T17" s="89"/>
    </row>
    <row r="18" spans="2:20" ht="19.5" customHeight="1">
      <c r="B18" s="130"/>
      <c r="C18" s="131"/>
      <c r="D18" s="131"/>
      <c r="E18" s="131"/>
      <c r="F18" s="131"/>
      <c r="G18" s="131"/>
      <c r="H18" s="131"/>
      <c r="I18" s="131"/>
      <c r="J18" s="131"/>
      <c r="K18" s="131"/>
      <c r="L18" s="131"/>
      <c r="M18" s="131"/>
      <c r="N18" s="131"/>
      <c r="O18" s="131"/>
      <c r="P18" s="132"/>
      <c r="Q18" s="89"/>
      <c r="R18" s="89"/>
      <c r="S18" s="89"/>
      <c r="T18" s="89"/>
    </row>
    <row r="19" spans="2:20" ht="19.5" customHeight="1">
      <c r="B19" s="130"/>
      <c r="C19" s="131"/>
      <c r="D19" s="131"/>
      <c r="E19" s="131"/>
      <c r="F19" s="131"/>
      <c r="G19" s="131"/>
      <c r="H19" s="131"/>
      <c r="I19" s="131"/>
      <c r="J19" s="131"/>
      <c r="K19" s="131"/>
      <c r="L19" s="131"/>
      <c r="M19" s="131"/>
      <c r="N19" s="131"/>
      <c r="O19" s="131"/>
      <c r="P19" s="132"/>
      <c r="Q19" s="89"/>
      <c r="R19" s="89"/>
      <c r="S19" s="89"/>
      <c r="T19" s="89"/>
    </row>
    <row r="20" spans="2:20" ht="19.5" customHeight="1">
      <c r="B20" s="130"/>
      <c r="C20" s="131"/>
      <c r="D20" s="131"/>
      <c r="E20" s="131"/>
      <c r="F20" s="131"/>
      <c r="G20" s="131"/>
      <c r="H20" s="131"/>
      <c r="I20" s="131"/>
      <c r="J20" s="131"/>
      <c r="K20" s="131"/>
      <c r="L20" s="131"/>
      <c r="M20" s="131"/>
      <c r="N20" s="131"/>
      <c r="O20" s="131"/>
      <c r="P20" s="132"/>
      <c r="Q20" s="89"/>
      <c r="R20" s="89"/>
      <c r="S20" s="89"/>
      <c r="T20" s="89"/>
    </row>
    <row r="21" spans="2:20" ht="19.5" customHeight="1">
      <c r="B21" s="130"/>
      <c r="C21" s="131"/>
      <c r="D21" s="131"/>
      <c r="E21" s="131"/>
      <c r="F21" s="131"/>
      <c r="G21" s="131"/>
      <c r="H21" s="131"/>
      <c r="I21" s="131"/>
      <c r="J21" s="131"/>
      <c r="K21" s="131"/>
      <c r="L21" s="131"/>
      <c r="M21" s="131"/>
      <c r="N21" s="131"/>
      <c r="O21" s="131"/>
      <c r="P21" s="132"/>
      <c r="Q21" s="89"/>
      <c r="R21" s="89"/>
      <c r="S21" s="89"/>
      <c r="T21" s="89"/>
    </row>
    <row r="22" spans="2:20" ht="19.5" customHeight="1">
      <c r="B22" s="130"/>
      <c r="C22" s="131"/>
      <c r="D22" s="131"/>
      <c r="E22" s="131"/>
      <c r="F22" s="131"/>
      <c r="G22" s="131"/>
      <c r="H22" s="131"/>
      <c r="I22" s="131"/>
      <c r="J22" s="131"/>
      <c r="K22" s="131"/>
      <c r="L22" s="131"/>
      <c r="M22" s="131"/>
      <c r="N22" s="131"/>
      <c r="O22" s="131"/>
      <c r="P22" s="132"/>
      <c r="Q22" s="89"/>
      <c r="R22" s="89"/>
      <c r="S22" s="89"/>
      <c r="T22" s="89"/>
    </row>
    <row r="23" spans="2:20" ht="19.5" customHeight="1">
      <c r="B23" s="130"/>
      <c r="C23" s="131"/>
      <c r="D23" s="131"/>
      <c r="E23" s="131"/>
      <c r="F23" s="131"/>
      <c r="G23" s="131"/>
      <c r="H23" s="131"/>
      <c r="I23" s="131"/>
      <c r="J23" s="131"/>
      <c r="K23" s="131"/>
      <c r="L23" s="131"/>
      <c r="M23" s="131"/>
      <c r="N23" s="131"/>
      <c r="O23" s="131"/>
      <c r="P23" s="132"/>
      <c r="Q23" s="89"/>
      <c r="R23" s="89"/>
      <c r="S23" s="89"/>
      <c r="T23" s="89"/>
    </row>
    <row r="24" spans="2:20" ht="19.5" customHeight="1">
      <c r="B24" s="130"/>
      <c r="C24" s="131"/>
      <c r="D24" s="131"/>
      <c r="E24" s="131"/>
      <c r="F24" s="131"/>
      <c r="G24" s="131"/>
      <c r="H24" s="131"/>
      <c r="I24" s="131"/>
      <c r="J24" s="131"/>
      <c r="K24" s="131"/>
      <c r="L24" s="131"/>
      <c r="M24" s="131"/>
      <c r="N24" s="131"/>
      <c r="O24" s="131"/>
      <c r="P24" s="132"/>
      <c r="Q24" s="89"/>
      <c r="R24" s="89"/>
      <c r="S24" s="89"/>
      <c r="T24" s="89"/>
    </row>
    <row r="25" spans="2:20" ht="19.5" customHeight="1">
      <c r="B25" s="130"/>
      <c r="C25" s="131"/>
      <c r="D25" s="131"/>
      <c r="E25" s="131"/>
      <c r="F25" s="131"/>
      <c r="G25" s="131"/>
      <c r="H25" s="131"/>
      <c r="I25" s="131"/>
      <c r="J25" s="131"/>
      <c r="K25" s="131"/>
      <c r="L25" s="131"/>
      <c r="M25" s="131"/>
      <c r="N25" s="131"/>
      <c r="O25" s="131"/>
      <c r="P25" s="132"/>
      <c r="Q25" s="89"/>
      <c r="R25" s="89"/>
      <c r="S25" s="89"/>
      <c r="T25" s="89"/>
    </row>
    <row r="26" spans="2:20" ht="19.5" customHeight="1" thickBot="1">
      <c r="B26" s="133"/>
      <c r="C26" s="134"/>
      <c r="D26" s="134"/>
      <c r="E26" s="134"/>
      <c r="F26" s="134"/>
      <c r="G26" s="134"/>
      <c r="H26" s="134"/>
      <c r="I26" s="134"/>
      <c r="J26" s="134"/>
      <c r="K26" s="134"/>
      <c r="L26" s="134"/>
      <c r="M26" s="134"/>
      <c r="N26" s="134"/>
      <c r="O26" s="134"/>
      <c r="P26" s="135"/>
      <c r="Q26" s="89"/>
      <c r="R26" s="90" t="s">
        <v>22</v>
      </c>
      <c r="S26" s="89"/>
      <c r="T26" s="89"/>
    </row>
    <row r="27" spans="2:20" ht="6" customHeight="1"/>
  </sheetData>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R12"/>
  <sheetViews>
    <sheetView showWhiteSpace="0" view="pageBreakPreview" zoomScaleNormal="100" zoomScaleSheetLayoutView="100" workbookViewId="0"/>
  </sheetViews>
  <sheetFormatPr defaultColWidth="9" defaultRowHeight="13.5"/>
  <cols>
    <col min="1" max="1" width="1.625" style="214" customWidth="1"/>
    <col min="2" max="2" width="5.125" style="214" customWidth="1"/>
    <col min="3" max="3" width="20.625" style="214" customWidth="1"/>
    <col min="4" max="4" width="16" style="214" customWidth="1"/>
    <col min="5" max="5" width="12.125" style="214" customWidth="1"/>
    <col min="6" max="6" width="5.625" style="214" customWidth="1"/>
    <col min="7" max="7" width="10.875" style="214" customWidth="1"/>
    <col min="8" max="8" width="5.625" style="214" customWidth="1"/>
    <col min="9" max="9" width="10.125" style="214" customWidth="1"/>
    <col min="10" max="14" width="9.625" style="214" customWidth="1"/>
    <col min="15" max="15" width="0.875" style="214" customWidth="1"/>
    <col min="16" max="16" width="9" style="214"/>
    <col min="17" max="18" width="9" style="363" hidden="1" customWidth="1"/>
    <col min="19" max="16384" width="9" style="214"/>
  </cols>
  <sheetData>
    <row r="1" spans="2:18" ht="8.25" customHeight="1"/>
    <row r="2" spans="2:18" ht="16.5" customHeight="1" thickBot="1">
      <c r="B2" s="364" t="s">
        <v>352</v>
      </c>
    </row>
    <row r="3" spans="2:18" ht="19.5" customHeight="1">
      <c r="B3" s="365" t="s">
        <v>24</v>
      </c>
      <c r="C3" s="366" t="s">
        <v>340</v>
      </c>
      <c r="D3" s="367"/>
      <c r="E3" s="368" t="s">
        <v>177</v>
      </c>
      <c r="F3" s="369" t="s">
        <v>571</v>
      </c>
      <c r="G3" s="370" t="s">
        <v>21</v>
      </c>
      <c r="H3" s="369" t="s">
        <v>571</v>
      </c>
      <c r="I3" s="371" t="s">
        <v>284</v>
      </c>
      <c r="J3" s="372" t="s">
        <v>285</v>
      </c>
      <c r="K3" s="372"/>
      <c r="L3" s="372"/>
      <c r="M3" s="372"/>
      <c r="N3" s="373"/>
      <c r="Q3" s="374" t="s">
        <v>214</v>
      </c>
      <c r="R3" s="374" t="s">
        <v>215</v>
      </c>
    </row>
    <row r="4" spans="2:18" ht="19.5" customHeight="1" thickBot="1">
      <c r="B4" s="375"/>
      <c r="C4" s="376" t="s">
        <v>296</v>
      </c>
      <c r="D4" s="376" t="s">
        <v>122</v>
      </c>
      <c r="E4" s="377"/>
      <c r="F4" s="378"/>
      <c r="G4" s="379"/>
      <c r="H4" s="378"/>
      <c r="I4" s="380"/>
      <c r="J4" s="381"/>
      <c r="K4" s="381"/>
      <c r="L4" s="381"/>
      <c r="M4" s="381"/>
      <c r="N4" s="382"/>
      <c r="Q4" s="406" t="str">
        <f>IF(SUM(Q5:Q42)=0,"",SUM(Q5:Q42))</f>
        <v/>
      </c>
      <c r="R4" s="407" t="str">
        <f>IF(SUM(R5:R42)=0,"",SUM(R5:R42))</f>
        <v/>
      </c>
    </row>
    <row r="5" spans="2:18" ht="100.5" customHeight="1">
      <c r="B5" s="409" t="str">
        <f>IF(C5="","","BM①")</f>
        <v/>
      </c>
      <c r="C5" s="383"/>
      <c r="D5" s="384"/>
      <c r="E5" s="385"/>
      <c r="F5" s="385"/>
      <c r="G5" s="385"/>
      <c r="H5" s="385"/>
      <c r="I5" s="386"/>
      <c r="J5" s="387"/>
      <c r="K5" s="388"/>
      <c r="L5" s="388"/>
      <c r="M5" s="388"/>
      <c r="N5" s="389"/>
      <c r="P5" s="390" t="s">
        <v>161</v>
      </c>
      <c r="Q5" s="408" t="str">
        <f>IF(B5="","",'①6.成果目標（BM）'!K8)</f>
        <v/>
      </c>
      <c r="R5" s="408" t="str">
        <f>IF(B5="","",'①6.成果目標（BM）'!L8)</f>
        <v/>
      </c>
    </row>
    <row r="6" spans="2:18" ht="100.5" customHeight="1">
      <c r="B6" s="410" t="str">
        <f>IF(C6="","","BM②")</f>
        <v/>
      </c>
      <c r="C6" s="391"/>
      <c r="D6" s="392"/>
      <c r="E6" s="393"/>
      <c r="F6" s="393"/>
      <c r="G6" s="393"/>
      <c r="H6" s="393"/>
      <c r="I6" s="394"/>
      <c r="J6" s="395"/>
      <c r="K6" s="395"/>
      <c r="L6" s="395"/>
      <c r="M6" s="395"/>
      <c r="N6" s="396"/>
      <c r="P6" s="397" t="s">
        <v>411</v>
      </c>
      <c r="Q6" s="408" t="str">
        <f>IF(B6="","",'①6.成果目標（BM）'!K10)</f>
        <v/>
      </c>
      <c r="R6" s="408" t="str">
        <f>IF(B6="","",'①6.成果目標（BM）'!L10)</f>
        <v/>
      </c>
    </row>
    <row r="7" spans="2:18" ht="100.5" customHeight="1">
      <c r="B7" s="410" t="str">
        <f>IF(C7="","","BM③")</f>
        <v/>
      </c>
      <c r="C7" s="391"/>
      <c r="D7" s="391"/>
      <c r="E7" s="398"/>
      <c r="F7" s="398"/>
      <c r="G7" s="398"/>
      <c r="H7" s="398"/>
      <c r="I7" s="394"/>
      <c r="J7" s="395"/>
      <c r="K7" s="395"/>
      <c r="L7" s="395"/>
      <c r="M7" s="395"/>
      <c r="N7" s="396"/>
      <c r="Q7" s="408" t="str">
        <f>IF(B7="","",'①6.成果目標（BM）'!K12)</f>
        <v/>
      </c>
      <c r="R7" s="408" t="str">
        <f>IF(B7="","",'①6.成果目標（BM）'!L12)</f>
        <v/>
      </c>
    </row>
    <row r="8" spans="2:18" ht="100.5" customHeight="1" thickBot="1">
      <c r="B8" s="411" t="str">
        <f>IF(C8="","","BM④")</f>
        <v/>
      </c>
      <c r="C8" s="399"/>
      <c r="D8" s="400"/>
      <c r="E8" s="401"/>
      <c r="F8" s="401"/>
      <c r="G8" s="401"/>
      <c r="H8" s="401"/>
      <c r="I8" s="402"/>
      <c r="J8" s="403"/>
      <c r="K8" s="403"/>
      <c r="L8" s="403"/>
      <c r="M8" s="403"/>
      <c r="N8" s="404"/>
      <c r="Q8" s="408" t="str">
        <f>IF(B8="","",'①6.成果目標（BM）'!K14)</f>
        <v/>
      </c>
      <c r="R8" s="408" t="str">
        <f>IF(B8="","",'①6.成果目標（BM）'!L14)</f>
        <v/>
      </c>
    </row>
    <row r="9" spans="2:18">
      <c r="B9" s="405" t="s">
        <v>406</v>
      </c>
      <c r="C9" s="363" t="s">
        <v>407</v>
      </c>
    </row>
    <row r="10" spans="2:18">
      <c r="B10" s="405" t="s">
        <v>408</v>
      </c>
      <c r="C10" s="363" t="s">
        <v>412</v>
      </c>
    </row>
    <row r="11" spans="2:18">
      <c r="B11" s="405" t="s">
        <v>409</v>
      </c>
      <c r="C11" s="363" t="s">
        <v>413</v>
      </c>
    </row>
    <row r="12" spans="2:18">
      <c r="B12" s="363"/>
      <c r="C12" s="363" t="s">
        <v>410</v>
      </c>
    </row>
  </sheetData>
  <sheetProtection algorithmName="SHA-512" hashValue="OQ+9nYjvrXWDLcTTZSQlDsGJv8NUCpm14IopiFwy58HfgPerB3ldWweNEfuIdpUKwnxAmwX8hGfjZD0kKjjzag==" saltValue="mEHh9J8K2C5eDmnDpU/lHg==" spinCount="100000" sheet="1" scenarios="1" formatCells="0" formatColumns="0" formatRows="0"/>
  <mergeCells count="12">
    <mergeCell ref="J5:N5"/>
    <mergeCell ref="J6:N6"/>
    <mergeCell ref="J7:N7"/>
    <mergeCell ref="J8:N8"/>
    <mergeCell ref="J3:N4"/>
    <mergeCell ref="B3:B4"/>
    <mergeCell ref="E3:E4"/>
    <mergeCell ref="G3:G4"/>
    <mergeCell ref="I3:I4"/>
    <mergeCell ref="C3:D3"/>
    <mergeCell ref="F3:F4"/>
    <mergeCell ref="H3:H4"/>
  </mergeCells>
  <phoneticPr fontId="1"/>
  <dataValidations xWindow="811" yWindow="408" count="5">
    <dataValidation type="list" allowBlank="1" showInputMessage="1" showErrorMessage="1" promptTitle="選択してください。" prompt="１件でも複数でも応募できますが、番号の若い方から選択してください。_x000a_（１）生産段階の取組_x000a_（２）加工・貯蔵段階の取組_x000a_（３）物流・輸送段階の取組_x000a_（４）販売段階の取組_x000a_" sqref="C5:C8">
      <formula1>"生産段階の取組,加工・貯蔵段階の取組,物流・輸送段階の取組,販売段階の取組"</formula1>
    </dataValidation>
    <dataValidation type="whole" operator="lessThan" allowBlank="1" showInputMessage="1" showErrorMessage="1" errorTitle="入力不要です。" error="[キャンセル]をクリックしてください。" sqref="B5:B8">
      <formula1>0</formula1>
    </dataValidation>
    <dataValidation allowBlank="1" showInputMessage="1" showErrorMessage="1" promptTitle="活動名を記載してください。" prompt="&quot;〇〇の開発&quot;&quot;○○の活用&quot;&quot;〇〇での▲▲”のように簡潔に記載してください。取組の詳しい内容は「具体的な内容」に記載します。" sqref="D5"/>
    <dataValidation type="list" allowBlank="1" showInputMessage="1" showErrorMessage="1" sqref="F5:F8">
      <formula1>"✔"</formula1>
    </dataValidation>
    <dataValidation type="list" allowBlank="1" showInputMessage="1" showErrorMessage="1" promptTitle="実行戦略に沿っていたら「✔」" prompt="誤って「✔」した場合、Deleteキーで削除できます。" sqref="H5:H8">
      <formula1>"✔"</formula1>
    </dataValidation>
  </dataValidations>
  <pageMargins left="0.59055118110236227" right="0.39370078740157483" top="0.78740157480314965" bottom="0.35433070866141736" header="0.31496062992125984" footer="0.15748031496062992"/>
  <pageSetup paperSize="9" scale="91" fitToHeight="0" orientation="landscape" r:id="rId1"/>
  <headerFooter>
    <oddHeader>&amp;L様式１　(別添１）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P10"/>
  <sheetViews>
    <sheetView showWhiteSpace="0" view="pageBreakPreview" zoomScaleNormal="100" zoomScaleSheetLayoutView="100" workbookViewId="0"/>
  </sheetViews>
  <sheetFormatPr defaultColWidth="9" defaultRowHeight="13.5"/>
  <cols>
    <col min="1" max="1" width="1.625" style="214" customWidth="1"/>
    <col min="2" max="2" width="5.125" style="214" customWidth="1"/>
    <col min="3" max="3" width="21.125" style="214" customWidth="1"/>
    <col min="4" max="4" width="17" style="214" customWidth="1"/>
    <col min="5" max="16" width="7.375" style="214" customWidth="1"/>
    <col min="17" max="17" width="1.625" style="214" customWidth="1"/>
    <col min="18" max="16384" width="9" style="214"/>
  </cols>
  <sheetData>
    <row r="1" spans="2:16" ht="9" customHeight="1"/>
    <row r="2" spans="2:16" ht="16.5" customHeight="1" thickBot="1">
      <c r="B2" s="412" t="s">
        <v>357</v>
      </c>
      <c r="C2" s="413"/>
      <c r="D2" s="413"/>
      <c r="E2" s="413"/>
      <c r="F2" s="413"/>
      <c r="G2" s="413"/>
      <c r="H2" s="413"/>
      <c r="I2" s="413"/>
      <c r="J2" s="413"/>
      <c r="K2" s="413"/>
      <c r="L2" s="413"/>
      <c r="M2" s="413"/>
      <c r="N2" s="413"/>
      <c r="O2" s="413"/>
      <c r="P2" s="413"/>
    </row>
    <row r="3" spans="2:16" ht="19.5" customHeight="1">
      <c r="B3" s="414" t="s">
        <v>24</v>
      </c>
      <c r="C3" s="366" t="s">
        <v>340</v>
      </c>
      <c r="D3" s="367"/>
      <c r="E3" s="368" t="s">
        <v>300</v>
      </c>
      <c r="F3" s="368"/>
      <c r="G3" s="368"/>
      <c r="H3" s="368"/>
      <c r="I3" s="368"/>
      <c r="J3" s="368"/>
      <c r="K3" s="368"/>
      <c r="L3" s="368"/>
      <c r="M3" s="368"/>
      <c r="N3" s="368" t="s">
        <v>301</v>
      </c>
      <c r="O3" s="368"/>
      <c r="P3" s="415"/>
    </row>
    <row r="4" spans="2:16" ht="19.5" customHeight="1" thickBot="1">
      <c r="B4" s="416"/>
      <c r="C4" s="376" t="s">
        <v>296</v>
      </c>
      <c r="D4" s="376" t="s">
        <v>122</v>
      </c>
      <c r="E4" s="417" t="s">
        <v>302</v>
      </c>
      <c r="F4" s="417" t="s">
        <v>303</v>
      </c>
      <c r="G4" s="417" t="s">
        <v>304</v>
      </c>
      <c r="H4" s="417" t="s">
        <v>305</v>
      </c>
      <c r="I4" s="417" t="s">
        <v>306</v>
      </c>
      <c r="J4" s="417" t="s">
        <v>307</v>
      </c>
      <c r="K4" s="417" t="s">
        <v>308</v>
      </c>
      <c r="L4" s="417" t="s">
        <v>309</v>
      </c>
      <c r="M4" s="417" t="s">
        <v>310</v>
      </c>
      <c r="N4" s="417" t="s">
        <v>311</v>
      </c>
      <c r="O4" s="417" t="s">
        <v>312</v>
      </c>
      <c r="P4" s="418" t="s">
        <v>313</v>
      </c>
    </row>
    <row r="5" spans="2:16" ht="102" customHeight="1">
      <c r="B5" s="409" t="str">
        <f>IF('①4.事業内容（BM）'!B5="","",'①4.事業内容（BM）'!B5)</f>
        <v/>
      </c>
      <c r="C5" s="428" t="str">
        <f>IF('①4.事業内容（BM）'!C5="","",'①4.事業内容（BM）'!C5)</f>
        <v/>
      </c>
      <c r="D5" s="429" t="str">
        <f>IF('①4.事業内容（BM）'!D5="","",'①4.事業内容（BM）'!D5)</f>
        <v/>
      </c>
      <c r="E5" s="419"/>
      <c r="F5" s="419"/>
      <c r="G5" s="419"/>
      <c r="H5" s="419"/>
      <c r="I5" s="419"/>
      <c r="J5" s="419"/>
      <c r="K5" s="419"/>
      <c r="L5" s="420"/>
      <c r="M5" s="419"/>
      <c r="N5" s="419"/>
      <c r="O5" s="419"/>
      <c r="P5" s="421"/>
    </row>
    <row r="6" spans="2:16" ht="102" customHeight="1">
      <c r="B6" s="410" t="str">
        <f>IF('①4.事業内容（BM）'!B6="","",'①4.事業内容（BM）'!B6)</f>
        <v/>
      </c>
      <c r="C6" s="430" t="str">
        <f>IF('①4.事業内容（BM）'!C6="","",'①4.事業内容（BM）'!C6)</f>
        <v/>
      </c>
      <c r="D6" s="431" t="str">
        <f>IF('①4.事業内容（BM）'!D6="","",'①4.事業内容（BM）'!D6)</f>
        <v/>
      </c>
      <c r="E6" s="422"/>
      <c r="F6" s="423"/>
      <c r="G6" s="422"/>
      <c r="H6" s="422"/>
      <c r="I6" s="422"/>
      <c r="J6" s="422"/>
      <c r="K6" s="422"/>
      <c r="L6" s="422"/>
      <c r="M6" s="422"/>
      <c r="N6" s="422"/>
      <c r="O6" s="422"/>
      <c r="P6" s="424"/>
    </row>
    <row r="7" spans="2:16" ht="102" customHeight="1">
      <c r="B7" s="410" t="str">
        <f>IF('①4.事業内容（BM）'!B7="","",'①4.事業内容（BM）'!B7)</f>
        <v/>
      </c>
      <c r="C7" s="430" t="str">
        <f>IF('①4.事業内容（BM）'!C7="","",'①4.事業内容（BM）'!C7)</f>
        <v/>
      </c>
      <c r="D7" s="431" t="str">
        <f>IF('①4.事業内容（BM）'!D7="","",'①4.事業内容（BM）'!D7)</f>
        <v/>
      </c>
      <c r="E7" s="422"/>
      <c r="F7" s="422"/>
      <c r="G7" s="422"/>
      <c r="H7" s="422"/>
      <c r="I7" s="422"/>
      <c r="J7" s="422"/>
      <c r="K7" s="422"/>
      <c r="L7" s="422"/>
      <c r="M7" s="422"/>
      <c r="N7" s="422"/>
      <c r="O7" s="422"/>
      <c r="P7" s="424"/>
    </row>
    <row r="8" spans="2:16" ht="102" customHeight="1" thickBot="1">
      <c r="B8" s="411" t="str">
        <f>IF('①4.事業内容（BM）'!B8="","",'①4.事業内容（BM）'!B8)</f>
        <v/>
      </c>
      <c r="C8" s="432" t="str">
        <f>IF('①4.事業内容（BM）'!C8="","",'①4.事業内容（BM）'!C8)</f>
        <v/>
      </c>
      <c r="D8" s="433" t="str">
        <f>IF('①4.事業内容（BM）'!D8="","",'①4.事業内容（BM）'!D8)</f>
        <v/>
      </c>
      <c r="E8" s="425"/>
      <c r="F8" s="425"/>
      <c r="G8" s="425"/>
      <c r="H8" s="425"/>
      <c r="I8" s="425"/>
      <c r="J8" s="425"/>
      <c r="K8" s="425"/>
      <c r="L8" s="425"/>
      <c r="M8" s="425"/>
      <c r="N8" s="425"/>
      <c r="O8" s="425"/>
      <c r="P8" s="426"/>
    </row>
    <row r="9" spans="2:16" ht="6.75" customHeight="1"/>
    <row r="10" spans="2:16" ht="18" customHeight="1">
      <c r="B10" s="427" t="s">
        <v>414</v>
      </c>
    </row>
  </sheetData>
  <sheetProtection algorithmName="SHA-512" hashValue="u6FGT7nUfQgekX/EZEoIOPOQsEbFB5NhbftRUZP3nQRYpJpw5QHJwRIZDm/46e3u8BdU192kjRXIzYsbYjPLJA==" saltValue="FqrBdADMGQIDnPq6ZqdjBg==" spinCount="100000" sheet="1" scenarios="1" formatCells="0" formatColumns="0" formatRows="0"/>
  <mergeCells count="4">
    <mergeCell ref="N3:P3"/>
    <mergeCell ref="B3:B4"/>
    <mergeCell ref="E3:M3"/>
    <mergeCell ref="C3:D3"/>
  </mergeCells>
  <phoneticPr fontId="1"/>
  <dataValidations count="1">
    <dataValidation allowBlank="1" showInputMessage="1" showErrorMessage="1" errorTitle="入力不要です。" error="4.申請事業の内容を参照しています。[キャンセル]をクリックしてください。" sqref="B5:D8"/>
  </dataValidations>
  <pageMargins left="0.59055118110236227" right="0.39370078740157483" top="0.74803149606299213" bottom="0.47244094488188981" header="0.31496062992125984" footer="0.15748031496062992"/>
  <pageSetup paperSize="9" scale="92" fitToHeight="0" orientation="landscape" horizontalDpi="300" verticalDpi="300" r:id="rId1"/>
  <headerFooter>
    <oddHeader>&amp;L様式１　(別添１）</oddHeader>
    <oddFooter xml:space="preserve">&amp;C&amp;"ＭＳ Ｐゴシック,標準"&amp;10&amp;P / &amp;N </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25"/>
  <sheetViews>
    <sheetView view="pageBreakPreview" zoomScaleNormal="100" zoomScaleSheetLayoutView="100" workbookViewId="0"/>
  </sheetViews>
  <sheetFormatPr defaultColWidth="9" defaultRowHeight="13.5"/>
  <cols>
    <col min="1" max="1" width="1.625" style="214" customWidth="1"/>
    <col min="2" max="2" width="6.875" style="214" customWidth="1"/>
    <col min="3" max="3" width="21.875" style="214" customWidth="1"/>
    <col min="4" max="4" width="17.875" style="214" customWidth="1"/>
    <col min="5" max="5" width="11" style="214" customWidth="1"/>
    <col min="6" max="6" width="11.75" style="214" customWidth="1"/>
    <col min="7" max="12" width="13.125" style="214" customWidth="1"/>
    <col min="13" max="13" width="8.375" style="214" customWidth="1"/>
    <col min="14" max="14" width="1.625" style="214" customWidth="1"/>
    <col min="15" max="16384" width="9" style="214"/>
  </cols>
  <sheetData>
    <row r="1" spans="1:18" ht="8.25" customHeight="1">
      <c r="C1" s="358"/>
      <c r="D1" s="358"/>
      <c r="E1" s="358"/>
      <c r="F1" s="358"/>
      <c r="G1" s="358"/>
      <c r="H1" s="358"/>
      <c r="I1" s="358"/>
      <c r="J1" s="358"/>
      <c r="K1" s="358"/>
      <c r="L1" s="358"/>
      <c r="M1" s="358"/>
    </row>
    <row r="2" spans="1:18" ht="16.5" customHeight="1" thickBot="1">
      <c r="B2" s="364" t="s">
        <v>358</v>
      </c>
      <c r="F2" s="434"/>
      <c r="G2" s="434"/>
      <c r="H2" s="434"/>
      <c r="I2" s="256"/>
      <c r="J2" s="256"/>
      <c r="K2" s="256"/>
      <c r="L2" s="435" t="s">
        <v>116</v>
      </c>
      <c r="M2" s="435"/>
      <c r="N2" s="434"/>
      <c r="O2" s="434"/>
      <c r="P2" s="434"/>
      <c r="Q2" s="434"/>
      <c r="R2" s="256"/>
    </row>
    <row r="3" spans="1:18" ht="21" customHeight="1">
      <c r="A3" s="214" t="s">
        <v>109</v>
      </c>
      <c r="B3" s="436" t="s">
        <v>24</v>
      </c>
      <c r="C3" s="366" t="s">
        <v>23</v>
      </c>
      <c r="D3" s="437"/>
      <c r="E3" s="437"/>
      <c r="F3" s="367"/>
      <c r="G3" s="438" t="s">
        <v>173</v>
      </c>
      <c r="H3" s="439" t="s">
        <v>174</v>
      </c>
      <c r="I3" s="440" t="s">
        <v>175</v>
      </c>
      <c r="J3" s="441" t="s">
        <v>176</v>
      </c>
      <c r="K3" s="442" t="s">
        <v>30</v>
      </c>
      <c r="L3" s="443" t="s">
        <v>178</v>
      </c>
      <c r="M3" s="444" t="s">
        <v>25</v>
      </c>
    </row>
    <row r="4" spans="1:18" ht="42" customHeight="1" thickBot="1">
      <c r="B4" s="445"/>
      <c r="C4" s="376" t="s">
        <v>298</v>
      </c>
      <c r="D4" s="376" t="s">
        <v>297</v>
      </c>
      <c r="E4" s="417" t="s">
        <v>177</v>
      </c>
      <c r="F4" s="446" t="s">
        <v>21</v>
      </c>
      <c r="G4" s="447"/>
      <c r="H4" s="448"/>
      <c r="I4" s="449"/>
      <c r="J4" s="450"/>
      <c r="K4" s="451"/>
      <c r="L4" s="452"/>
      <c r="M4" s="453"/>
    </row>
    <row r="5" spans="1:18" ht="26.25" customHeight="1">
      <c r="B5" s="454"/>
      <c r="C5" s="455" t="s">
        <v>397</v>
      </c>
      <c r="D5" s="456"/>
      <c r="E5" s="456"/>
      <c r="F5" s="457"/>
      <c r="G5" s="501">
        <f>SUM(G7:G14)</f>
        <v>0</v>
      </c>
      <c r="H5" s="502">
        <f t="shared" ref="H5:J5" si="0">SUM(H7:H14)</f>
        <v>0</v>
      </c>
      <c r="I5" s="503">
        <f t="shared" si="0"/>
        <v>0</v>
      </c>
      <c r="J5" s="504">
        <f t="shared" si="0"/>
        <v>0</v>
      </c>
      <c r="K5" s="534">
        <f>SUM(K7,K9,K11,K13)</f>
        <v>0</v>
      </c>
      <c r="L5" s="509">
        <f>SUM(L7,L9,L11,L13)</f>
        <v>0</v>
      </c>
      <c r="M5" s="529" t="e">
        <f>IF(K6="","",((H5*1000)/K6))</f>
        <v>#DIV/0!</v>
      </c>
    </row>
    <row r="6" spans="1:18" ht="26.25" customHeight="1" thickBot="1">
      <c r="B6" s="458"/>
      <c r="C6" s="459"/>
      <c r="D6" s="460"/>
      <c r="E6" s="460"/>
      <c r="F6" s="461"/>
      <c r="G6" s="505"/>
      <c r="H6" s="506"/>
      <c r="I6" s="507"/>
      <c r="J6" s="508"/>
      <c r="K6" s="535">
        <f>SUM(K8,K10,K12,K14)</f>
        <v>0</v>
      </c>
      <c r="L6" s="510">
        <f>SUM(L8,L10,L12,L14)</f>
        <v>0</v>
      </c>
      <c r="M6" s="530"/>
    </row>
    <row r="7" spans="1:18" ht="26.25" customHeight="1" thickTop="1">
      <c r="B7" s="511" t="str">
        <f>IF('①4.事業内容（BM）'!B5="","",'①4.事業内容（BM）'!B5)</f>
        <v/>
      </c>
      <c r="C7" s="512" t="str">
        <f>IF('①4.事業内容（BM）'!C5="","",'①4.事業内容（BM）'!C5)</f>
        <v/>
      </c>
      <c r="D7" s="513" t="str">
        <f>IF('①4.事業内容（BM）'!D5="","",'①4.事業内容（BM）'!D5)</f>
        <v/>
      </c>
      <c r="E7" s="514" t="str">
        <f>IF('①4.事業内容（BM）'!E5="","",'①4.事業内容（BM）'!E5)</f>
        <v/>
      </c>
      <c r="F7" s="514" t="str">
        <f>IF('①4.事業内容（BM）'!G5="","",'①4.事業内容（BM）'!G5)</f>
        <v/>
      </c>
      <c r="G7" s="462"/>
      <c r="H7" s="463"/>
      <c r="I7" s="464"/>
      <c r="J7" s="465"/>
      <c r="K7" s="536" t="str">
        <f>IF('①7.積算内訳（BM）'!E6=0,"",'①7.積算内訳（BM）'!E6)</f>
        <v/>
      </c>
      <c r="L7" s="466"/>
      <c r="M7" s="531" t="str">
        <f>IF(K8="","",((H7*1000)/K8))</f>
        <v/>
      </c>
    </row>
    <row r="8" spans="1:18" ht="26.25" customHeight="1">
      <c r="B8" s="515"/>
      <c r="C8" s="516"/>
      <c r="D8" s="517"/>
      <c r="E8" s="518"/>
      <c r="F8" s="518"/>
      <c r="G8" s="467"/>
      <c r="H8" s="468"/>
      <c r="I8" s="469"/>
      <c r="J8" s="470"/>
      <c r="K8" s="537" t="str">
        <f>IF('①7.積算内訳（BM）'!F6=0,"",'①7.積算内訳（BM）'!F6)</f>
        <v/>
      </c>
      <c r="L8" s="471"/>
      <c r="M8" s="532"/>
    </row>
    <row r="9" spans="1:18" ht="26.25" customHeight="1">
      <c r="B9" s="519" t="str">
        <f>IF('①4.事業内容（BM）'!B6="","",'①4.事業内容（BM）'!B6)</f>
        <v/>
      </c>
      <c r="C9" s="520" t="str">
        <f>IF('①4.事業内容（BM）'!C6="","",'①4.事業内容（BM）'!C6)</f>
        <v/>
      </c>
      <c r="D9" s="521" t="str">
        <f>IF('①4.事業内容（BM）'!D6="","",'①4.事業内容（BM）'!D6)</f>
        <v/>
      </c>
      <c r="E9" s="522" t="str">
        <f>IF('①4.事業内容（BM）'!E6="","",'①4.事業内容（BM）'!E6)</f>
        <v/>
      </c>
      <c r="F9" s="522" t="str">
        <f>IF('①4.事業内容（BM）'!G6="","",'①4.事業内容（BM）'!G6)</f>
        <v/>
      </c>
      <c r="G9" s="467"/>
      <c r="H9" s="463"/>
      <c r="I9" s="469"/>
      <c r="J9" s="470"/>
      <c r="K9" s="538" t="str">
        <f>IF('①7.積算内訳（BM）'!E14=0,"",'①7.積算内訳（BM）'!E14)</f>
        <v/>
      </c>
      <c r="L9" s="472"/>
      <c r="M9" s="532" t="str">
        <f>IF(K10="","",((H9*1000)/K10))</f>
        <v/>
      </c>
    </row>
    <row r="10" spans="1:18" ht="26.25" customHeight="1">
      <c r="B10" s="515"/>
      <c r="C10" s="516"/>
      <c r="D10" s="517"/>
      <c r="E10" s="522"/>
      <c r="F10" s="522"/>
      <c r="G10" s="467"/>
      <c r="H10" s="468"/>
      <c r="I10" s="469"/>
      <c r="J10" s="470"/>
      <c r="K10" s="537" t="str">
        <f>IF('①7.積算内訳（BM）'!F14=0,"",'①7.積算内訳（BM）'!F14)</f>
        <v/>
      </c>
      <c r="L10" s="471"/>
      <c r="M10" s="532"/>
    </row>
    <row r="11" spans="1:18" ht="26.25" customHeight="1">
      <c r="B11" s="519" t="str">
        <f>IF('①4.事業内容（BM）'!B7="","",'①4.事業内容（BM）'!B7)</f>
        <v/>
      </c>
      <c r="C11" s="520" t="str">
        <f>IF('①4.事業内容（BM）'!C7="","",'①4.事業内容（BM）'!C7)</f>
        <v/>
      </c>
      <c r="D11" s="521" t="str">
        <f>IF('①4.事業内容（BM）'!D7="","",'①4.事業内容（BM）'!D7)</f>
        <v/>
      </c>
      <c r="E11" s="522" t="str">
        <f>IF('①4.事業内容（BM）'!E7="","",'①4.事業内容（BM）'!E7)</f>
        <v/>
      </c>
      <c r="F11" s="522" t="str">
        <f>IF('①4.事業内容（BM）'!G7="","",'①4.事業内容（BM）'!G7)</f>
        <v/>
      </c>
      <c r="G11" s="467"/>
      <c r="H11" s="463"/>
      <c r="I11" s="469"/>
      <c r="J11" s="470"/>
      <c r="K11" s="538" t="str">
        <f>IF('①7.積算内訳（BM）'!E22=0,"",'①7.積算内訳（BM）'!E22)</f>
        <v/>
      </c>
      <c r="L11" s="472"/>
      <c r="M11" s="532" t="str">
        <f>IF(K12="","",((H11*1000)/K12))</f>
        <v/>
      </c>
    </row>
    <row r="12" spans="1:18" ht="26.25" customHeight="1">
      <c r="B12" s="515"/>
      <c r="C12" s="516"/>
      <c r="D12" s="517"/>
      <c r="E12" s="522"/>
      <c r="F12" s="522"/>
      <c r="G12" s="467"/>
      <c r="H12" s="468"/>
      <c r="I12" s="469"/>
      <c r="J12" s="470"/>
      <c r="K12" s="537" t="str">
        <f>IF('①7.積算内訳（BM）'!F22=0,"",'①7.積算内訳（BM）'!F22)</f>
        <v/>
      </c>
      <c r="L12" s="471"/>
      <c r="M12" s="532"/>
    </row>
    <row r="13" spans="1:18" ht="26.25" customHeight="1">
      <c r="B13" s="523" t="str">
        <f>IF('①4.事業内容（BM）'!B8="","",'①4.事業内容（BM）'!B8)</f>
        <v/>
      </c>
      <c r="C13" s="524" t="str">
        <f>IF('①4.事業内容（BM）'!C8="","",'①4.事業内容（BM）'!C8)</f>
        <v/>
      </c>
      <c r="D13" s="521" t="str">
        <f>IF('①4.事業内容（BM）'!D8="","",'①4.事業内容（BM）'!D8)</f>
        <v/>
      </c>
      <c r="E13" s="522" t="str">
        <f>IF('①4.事業内容（BM）'!E8="","",'①4.事業内容（BM）'!E8)</f>
        <v/>
      </c>
      <c r="F13" s="522" t="str">
        <f>IF('①4.事業内容（BM）'!G8="","",'①4.事業内容（BM）'!G8)</f>
        <v/>
      </c>
      <c r="G13" s="467"/>
      <c r="H13" s="468"/>
      <c r="I13" s="469"/>
      <c r="J13" s="470"/>
      <c r="K13" s="539" t="str">
        <f>IF('①7.積算内訳（BM）'!E30=0,"",'①7.積算内訳（BM）'!E30)</f>
        <v/>
      </c>
      <c r="L13" s="473"/>
      <c r="M13" s="532" t="str">
        <f>IF(K14="","",((H13*1000)/K14))</f>
        <v/>
      </c>
    </row>
    <row r="14" spans="1:18" ht="26.25" customHeight="1" thickBot="1">
      <c r="B14" s="525"/>
      <c r="C14" s="526"/>
      <c r="D14" s="527"/>
      <c r="E14" s="528"/>
      <c r="F14" s="528"/>
      <c r="G14" s="474"/>
      <c r="H14" s="475"/>
      <c r="I14" s="476"/>
      <c r="J14" s="477"/>
      <c r="K14" s="540" t="str">
        <f>IF('①7.積算内訳（BM）'!F30=0,"",'①7.積算内訳（BM）'!F30)</f>
        <v/>
      </c>
      <c r="L14" s="478"/>
      <c r="M14" s="533"/>
    </row>
    <row r="16" spans="1:18" ht="16.5" customHeight="1" thickBot="1">
      <c r="B16" s="364" t="s">
        <v>359</v>
      </c>
      <c r="F16" s="434"/>
      <c r="G16" s="434"/>
      <c r="H16" s="434"/>
      <c r="I16" s="256"/>
      <c r="J16" s="256"/>
      <c r="K16" s="256"/>
      <c r="L16" s="256"/>
      <c r="M16" s="256"/>
      <c r="N16" s="434"/>
      <c r="O16" s="434"/>
      <c r="P16" s="434"/>
      <c r="Q16" s="434"/>
      <c r="R16" s="256"/>
    </row>
    <row r="17" spans="2:13" ht="21" customHeight="1">
      <c r="B17" s="436" t="s">
        <v>24</v>
      </c>
      <c r="C17" s="366" t="s">
        <v>299</v>
      </c>
      <c r="D17" s="437"/>
      <c r="E17" s="437"/>
      <c r="F17" s="367"/>
      <c r="G17" s="479" t="s">
        <v>314</v>
      </c>
      <c r="H17" s="480"/>
      <c r="I17" s="481" t="s">
        <v>315</v>
      </c>
      <c r="J17" s="482"/>
      <c r="K17" s="481" t="s">
        <v>316</v>
      </c>
      <c r="L17" s="483"/>
      <c r="M17" s="256"/>
    </row>
    <row r="18" spans="2:13" ht="35.25" customHeight="1" thickBot="1">
      <c r="B18" s="445"/>
      <c r="C18" s="376" t="s">
        <v>298</v>
      </c>
      <c r="D18" s="376" t="s">
        <v>297</v>
      </c>
      <c r="E18" s="417" t="s">
        <v>177</v>
      </c>
      <c r="F18" s="446" t="s">
        <v>21</v>
      </c>
      <c r="G18" s="484"/>
      <c r="H18" s="485"/>
      <c r="I18" s="486"/>
      <c r="J18" s="487"/>
      <c r="K18" s="486"/>
      <c r="L18" s="488"/>
      <c r="M18" s="256"/>
    </row>
    <row r="19" spans="2:13" ht="49.5" customHeight="1">
      <c r="B19" s="541" t="str">
        <f>IF(B7="","",B7)</f>
        <v/>
      </c>
      <c r="C19" s="542" t="str">
        <f t="shared" ref="C19:F19" si="1">IF(C7="","",C7)</f>
        <v/>
      </c>
      <c r="D19" s="543" t="str">
        <f t="shared" ref="D19" si="2">IF(D7="","",D7)</f>
        <v/>
      </c>
      <c r="E19" s="544" t="str">
        <f t="shared" si="1"/>
        <v/>
      </c>
      <c r="F19" s="545" t="str">
        <f t="shared" si="1"/>
        <v/>
      </c>
      <c r="G19" s="489"/>
      <c r="H19" s="490"/>
      <c r="I19" s="489"/>
      <c r="J19" s="490"/>
      <c r="K19" s="489"/>
      <c r="L19" s="491"/>
      <c r="M19" s="256"/>
    </row>
    <row r="20" spans="2:13" ht="49.5" customHeight="1">
      <c r="B20" s="546" t="str">
        <f>IF(B9="","",B9)</f>
        <v/>
      </c>
      <c r="C20" s="547" t="str">
        <f t="shared" ref="C20:F20" si="3">IF(C9="","",C9)</f>
        <v/>
      </c>
      <c r="D20" s="548" t="str">
        <f t="shared" ref="D20" si="4">IF(D9="","",D9)</f>
        <v/>
      </c>
      <c r="E20" s="549" t="str">
        <f t="shared" si="3"/>
        <v/>
      </c>
      <c r="F20" s="550" t="str">
        <f t="shared" si="3"/>
        <v/>
      </c>
      <c r="G20" s="493"/>
      <c r="H20" s="494"/>
      <c r="I20" s="493"/>
      <c r="J20" s="494"/>
      <c r="K20" s="493"/>
      <c r="L20" s="495"/>
      <c r="M20" s="256"/>
    </row>
    <row r="21" spans="2:13" ht="49.5" customHeight="1">
      <c r="B21" s="546" t="str">
        <f>IF(B11="","",B11)</f>
        <v/>
      </c>
      <c r="C21" s="547" t="str">
        <f t="shared" ref="C21:F21" si="5">IF(C11="","",C11)</f>
        <v/>
      </c>
      <c r="D21" s="548" t="str">
        <f t="shared" ref="D21" si="6">IF(D11="","",D11)</f>
        <v/>
      </c>
      <c r="E21" s="549" t="str">
        <f t="shared" si="5"/>
        <v/>
      </c>
      <c r="F21" s="550" t="str">
        <f t="shared" si="5"/>
        <v/>
      </c>
      <c r="G21" s="493"/>
      <c r="H21" s="494"/>
      <c r="I21" s="493"/>
      <c r="J21" s="494"/>
      <c r="K21" s="493"/>
      <c r="L21" s="495"/>
      <c r="M21" s="256"/>
    </row>
    <row r="22" spans="2:13" ht="49.5" customHeight="1" thickBot="1">
      <c r="B22" s="551" t="str">
        <f>IF(B13="","",B13)</f>
        <v/>
      </c>
      <c r="C22" s="552" t="str">
        <f t="shared" ref="C22:F22" si="7">IF(C13="","",C13)</f>
        <v/>
      </c>
      <c r="D22" s="553" t="str">
        <f t="shared" ref="D22" si="8">IF(D13="","",D13)</f>
        <v/>
      </c>
      <c r="E22" s="554" t="str">
        <f t="shared" si="7"/>
        <v/>
      </c>
      <c r="F22" s="555" t="str">
        <f t="shared" si="7"/>
        <v/>
      </c>
      <c r="G22" s="496"/>
      <c r="H22" s="497"/>
      <c r="I22" s="496"/>
      <c r="J22" s="497"/>
      <c r="K22" s="496"/>
      <c r="L22" s="498"/>
      <c r="M22" s="256"/>
    </row>
    <row r="23" spans="2:13">
      <c r="B23" s="499" t="s">
        <v>415</v>
      </c>
      <c r="C23" s="500" t="s">
        <v>416</v>
      </c>
    </row>
    <row r="24" spans="2:13">
      <c r="B24" s="499" t="s">
        <v>417</v>
      </c>
      <c r="C24" s="363" t="s">
        <v>564</v>
      </c>
    </row>
    <row r="25" spans="2:13">
      <c r="B25" s="499"/>
      <c r="C25" s="363"/>
    </row>
  </sheetData>
  <sheetProtection algorithmName="SHA-512" hashValue="z/3kxjqym5EFl9i3p9y2I4YSXJyBz2QqqIYwBU1SlIRv/Kkz+CyWFwORqwi6w7z3xMqTUu6WQsUGxYAU8FO2mQ==" saltValue="YFeo1atzGdh4FvqUm7Jw4w==" spinCount="100000" sheet="1" scenarios="1" formatCells="0" formatColumns="0" formatRows="0"/>
  <mergeCells count="74">
    <mergeCell ref="K20:L20"/>
    <mergeCell ref="K21:L21"/>
    <mergeCell ref="K22:L22"/>
    <mergeCell ref="G17:H18"/>
    <mergeCell ref="I17:J18"/>
    <mergeCell ref="K17:L18"/>
    <mergeCell ref="G22:H22"/>
    <mergeCell ref="I19:J19"/>
    <mergeCell ref="I20:J20"/>
    <mergeCell ref="I21:J21"/>
    <mergeCell ref="I22:J22"/>
    <mergeCell ref="K19:L19"/>
    <mergeCell ref="B17:B18"/>
    <mergeCell ref="C17:F17"/>
    <mergeCell ref="G19:H19"/>
    <mergeCell ref="G20:H20"/>
    <mergeCell ref="G21:H21"/>
    <mergeCell ref="M13:M14"/>
    <mergeCell ref="H13:H14"/>
    <mergeCell ref="B13:B14"/>
    <mergeCell ref="C13:C14"/>
    <mergeCell ref="E13:E14"/>
    <mergeCell ref="F13:F14"/>
    <mergeCell ref="G13:G14"/>
    <mergeCell ref="D13:D14"/>
    <mergeCell ref="I13:I14"/>
    <mergeCell ref="J13:J14"/>
    <mergeCell ref="M9:M10"/>
    <mergeCell ref="B11:B12"/>
    <mergeCell ref="C11:C12"/>
    <mergeCell ref="E11:E12"/>
    <mergeCell ref="F11:F12"/>
    <mergeCell ref="G11:G12"/>
    <mergeCell ref="H11:H12"/>
    <mergeCell ref="I11:I12"/>
    <mergeCell ref="J11:J12"/>
    <mergeCell ref="M11:M12"/>
    <mergeCell ref="D9:D10"/>
    <mergeCell ref="D11:D12"/>
    <mergeCell ref="B9:B10"/>
    <mergeCell ref="C9:C10"/>
    <mergeCell ref="H9:H10"/>
    <mergeCell ref="E9:E10"/>
    <mergeCell ref="F9:F10"/>
    <mergeCell ref="G9:G10"/>
    <mergeCell ref="I5:I6"/>
    <mergeCell ref="J5:J6"/>
    <mergeCell ref="I9:I10"/>
    <mergeCell ref="J9:J10"/>
    <mergeCell ref="C5:F6"/>
    <mergeCell ref="M5:M6"/>
    <mergeCell ref="B7:B8"/>
    <mergeCell ref="C7:C8"/>
    <mergeCell ref="E7:E8"/>
    <mergeCell ref="F7:F8"/>
    <mergeCell ref="G7:G8"/>
    <mergeCell ref="H7:H8"/>
    <mergeCell ref="I7:I8"/>
    <mergeCell ref="B5:B6"/>
    <mergeCell ref="G5:G6"/>
    <mergeCell ref="H5:H6"/>
    <mergeCell ref="J7:J8"/>
    <mergeCell ref="M7:M8"/>
    <mergeCell ref="D7:D8"/>
    <mergeCell ref="C3:F3"/>
    <mergeCell ref="G3:G4"/>
    <mergeCell ref="H3:H4"/>
    <mergeCell ref="I3:I4"/>
    <mergeCell ref="B3:B4"/>
    <mergeCell ref="L2:M2"/>
    <mergeCell ref="J3:J4"/>
    <mergeCell ref="K3:K4"/>
    <mergeCell ref="L3:L4"/>
    <mergeCell ref="M3:M4"/>
  </mergeCells>
  <phoneticPr fontId="1"/>
  <pageMargins left="0.59055118110236227" right="0.39370078740157483" top="0.74803149606299213" bottom="0.35433070866141736" header="0.31496062992125984" footer="0.15748031496062992"/>
  <pageSetup paperSize="9" scale="79" fitToHeight="0" orientation="landscape" r:id="rId1"/>
  <headerFooter>
    <oddHeader>&amp;L様式１　(別添１）</oddHeader>
    <oddFooter xml:space="preserve">&amp;C&amp;"ＭＳ Ｐゴシック,標準"&amp;10&amp;P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N42"/>
  <sheetViews>
    <sheetView view="pageBreakPreview" zoomScaleNormal="100" zoomScaleSheetLayoutView="100" workbookViewId="0"/>
  </sheetViews>
  <sheetFormatPr defaultRowHeight="13.5"/>
  <cols>
    <col min="1" max="1" width="1.625" style="214" customWidth="1"/>
    <col min="2" max="2" width="6.875" style="214" customWidth="1"/>
    <col min="3" max="4" width="25.625" style="214" customWidth="1"/>
    <col min="5" max="8" width="17.25" style="214" customWidth="1"/>
    <col min="9" max="9" width="21.5" style="214" customWidth="1"/>
    <col min="10" max="10" width="10.125" style="214" customWidth="1"/>
    <col min="11" max="11" width="9" style="214"/>
    <col min="12" max="12" width="1.625" style="214" customWidth="1"/>
    <col min="13" max="16384" width="9" style="214"/>
  </cols>
  <sheetData>
    <row r="1" spans="2:14" ht="9" customHeight="1"/>
    <row r="2" spans="2:14" s="558" customFormat="1" ht="18.75" customHeight="1" thickBot="1">
      <c r="B2" s="412" t="s">
        <v>360</v>
      </c>
      <c r="C2" s="556"/>
      <c r="D2" s="557"/>
      <c r="E2" s="556"/>
      <c r="F2" s="556"/>
      <c r="G2" s="556"/>
      <c r="J2" s="435" t="s">
        <v>39</v>
      </c>
      <c r="K2" s="435"/>
    </row>
    <row r="3" spans="2:14" ht="22.5" customHeight="1">
      <c r="B3" s="365" t="s">
        <v>193</v>
      </c>
      <c r="C3" s="367"/>
      <c r="D3" s="372"/>
      <c r="E3" s="368" t="s">
        <v>198</v>
      </c>
      <c r="F3" s="372" t="s">
        <v>194</v>
      </c>
      <c r="G3" s="372"/>
      <c r="H3" s="372"/>
      <c r="I3" s="559" t="s">
        <v>31</v>
      </c>
      <c r="J3" s="372" t="s">
        <v>183</v>
      </c>
      <c r="K3" s="373"/>
    </row>
    <row r="4" spans="2:14" ht="22.5" customHeight="1" thickBot="1">
      <c r="B4" s="560"/>
      <c r="C4" s="561"/>
      <c r="D4" s="562"/>
      <c r="E4" s="563"/>
      <c r="F4" s="564" t="s">
        <v>195</v>
      </c>
      <c r="G4" s="565" t="s">
        <v>196</v>
      </c>
      <c r="H4" s="564" t="s">
        <v>197</v>
      </c>
      <c r="I4" s="566"/>
      <c r="J4" s="562"/>
      <c r="K4" s="567"/>
    </row>
    <row r="5" spans="2:14" ht="21.75" customHeight="1" thickBot="1">
      <c r="B5" s="568" t="s">
        <v>379</v>
      </c>
      <c r="C5" s="569"/>
      <c r="D5" s="569"/>
      <c r="E5" s="620">
        <f>SUM(E6,E14,E22,E30)</f>
        <v>0</v>
      </c>
      <c r="F5" s="620">
        <f>SUM(F6,F14,F22,F30)</f>
        <v>0</v>
      </c>
      <c r="G5" s="620">
        <f>SUM(G6,G14,G22,G30)</f>
        <v>0</v>
      </c>
      <c r="H5" s="620">
        <f>SUM(H6,H14,H22,H30)</f>
        <v>0</v>
      </c>
      <c r="I5" s="570"/>
      <c r="J5" s="571"/>
      <c r="K5" s="572"/>
      <c r="L5" s="573"/>
      <c r="M5" s="573"/>
      <c r="N5" s="413"/>
    </row>
    <row r="6" spans="2:14" ht="36" customHeight="1" thickTop="1">
      <c r="B6" s="622" t="str">
        <f>IF('①6.成果目標（BM）'!B7="","",'①6.成果目標（BM）'!B7)</f>
        <v/>
      </c>
      <c r="C6" s="623" t="str">
        <f>IF('①4.事業内容（BM）'!C5="","",'①4.事業内容（BM）'!C5)</f>
        <v/>
      </c>
      <c r="D6" s="624" t="str">
        <f>IF('①4.事業内容（BM）'!D5="","",'①4.事業内容（BM）'!D5)</f>
        <v/>
      </c>
      <c r="E6" s="621">
        <f>SUM(E7:E13)</f>
        <v>0</v>
      </c>
      <c r="F6" s="621">
        <f>SUM(F7:F13)</f>
        <v>0</v>
      </c>
      <c r="G6" s="621">
        <f>SUM(G7:G13)</f>
        <v>0</v>
      </c>
      <c r="H6" s="621">
        <f>SUM(H7:H13)</f>
        <v>0</v>
      </c>
      <c r="I6" s="574"/>
      <c r="J6" s="575"/>
      <c r="K6" s="576"/>
      <c r="L6" s="577"/>
      <c r="M6" s="573"/>
      <c r="N6" s="413"/>
    </row>
    <row r="7" spans="2:14" ht="15" customHeight="1">
      <c r="B7" s="578"/>
      <c r="C7" s="579" t="s">
        <v>114</v>
      </c>
      <c r="D7" s="580"/>
      <c r="E7" s="633">
        <f>SUM(F7:H7)</f>
        <v>0</v>
      </c>
      <c r="F7" s="581"/>
      <c r="G7" s="581"/>
      <c r="H7" s="581"/>
      <c r="I7" s="582"/>
      <c r="J7" s="583"/>
      <c r="K7" s="584"/>
      <c r="L7" s="577"/>
      <c r="M7" s="573"/>
      <c r="N7" s="413"/>
    </row>
    <row r="8" spans="2:14" ht="15" customHeight="1">
      <c r="B8" s="585"/>
      <c r="C8" s="586" t="s">
        <v>113</v>
      </c>
      <c r="D8" s="587"/>
      <c r="E8" s="634">
        <f t="shared" ref="E8:E13" si="0">SUM(F8:H8)</f>
        <v>0</v>
      </c>
      <c r="F8" s="588"/>
      <c r="G8" s="588"/>
      <c r="H8" s="588"/>
      <c r="I8" s="589"/>
      <c r="J8" s="590"/>
      <c r="K8" s="591"/>
      <c r="L8" s="592"/>
      <c r="M8" s="593"/>
      <c r="N8" s="413"/>
    </row>
    <row r="9" spans="2:14" ht="15" customHeight="1">
      <c r="B9" s="585"/>
      <c r="C9" s="586" t="s">
        <v>112</v>
      </c>
      <c r="D9" s="587"/>
      <c r="E9" s="634">
        <f t="shared" si="0"/>
        <v>0</v>
      </c>
      <c r="F9" s="588"/>
      <c r="G9" s="588"/>
      <c r="H9" s="588"/>
      <c r="I9" s="589"/>
      <c r="J9" s="590"/>
      <c r="K9" s="591"/>
      <c r="L9" s="592"/>
      <c r="M9" s="593"/>
      <c r="N9" s="413"/>
    </row>
    <row r="10" spans="2:14" ht="15" customHeight="1">
      <c r="B10" s="585"/>
      <c r="C10" s="586" t="s">
        <v>389</v>
      </c>
      <c r="D10" s="587"/>
      <c r="E10" s="634">
        <f t="shared" si="0"/>
        <v>0</v>
      </c>
      <c r="F10" s="588"/>
      <c r="G10" s="588"/>
      <c r="H10" s="588"/>
      <c r="I10" s="589"/>
      <c r="J10" s="590"/>
      <c r="K10" s="591"/>
      <c r="L10" s="592"/>
      <c r="M10" s="593"/>
      <c r="N10" s="413"/>
    </row>
    <row r="11" spans="2:14" ht="15" customHeight="1">
      <c r="B11" s="585"/>
      <c r="C11" s="594" t="s">
        <v>537</v>
      </c>
      <c r="D11" s="587"/>
      <c r="E11" s="634">
        <f t="shared" si="0"/>
        <v>0</v>
      </c>
      <c r="F11" s="588"/>
      <c r="G11" s="588"/>
      <c r="H11" s="588"/>
      <c r="I11" s="589"/>
      <c r="J11" s="590"/>
      <c r="K11" s="591"/>
      <c r="L11" s="577"/>
      <c r="M11" s="573"/>
      <c r="N11" s="413"/>
    </row>
    <row r="12" spans="2:14" ht="15" customHeight="1">
      <c r="B12" s="585"/>
      <c r="C12" s="586" t="s">
        <v>111</v>
      </c>
      <c r="D12" s="587"/>
      <c r="E12" s="634">
        <f t="shared" si="0"/>
        <v>0</v>
      </c>
      <c r="F12" s="595"/>
      <c r="G12" s="595"/>
      <c r="H12" s="595"/>
      <c r="I12" s="589"/>
      <c r="J12" s="596"/>
      <c r="K12" s="597"/>
      <c r="L12" s="577"/>
      <c r="M12" s="573"/>
      <c r="N12" s="413"/>
    </row>
    <row r="13" spans="2:14" ht="15" customHeight="1" thickBot="1">
      <c r="B13" s="598"/>
      <c r="C13" s="599" t="s">
        <v>110</v>
      </c>
      <c r="D13" s="600"/>
      <c r="E13" s="635">
        <f t="shared" si="0"/>
        <v>0</v>
      </c>
      <c r="F13" s="601"/>
      <c r="G13" s="601"/>
      <c r="H13" s="601"/>
      <c r="I13" s="602"/>
      <c r="J13" s="603"/>
      <c r="K13" s="604"/>
      <c r="L13" s="577"/>
      <c r="M13" s="573"/>
      <c r="N13" s="413"/>
    </row>
    <row r="14" spans="2:14" ht="36" customHeight="1">
      <c r="B14" s="625" t="str">
        <f>IF('①6.成果目標（BM）'!B9="","",'①6.成果目標（BM）'!B9)</f>
        <v/>
      </c>
      <c r="C14" s="626" t="str">
        <f>IF('①4.事業内容（BM）'!C6="","",'①4.事業内容（BM）'!C6)</f>
        <v/>
      </c>
      <c r="D14" s="627" t="str">
        <f>IF('①4.事業内容（BM）'!D6="","",'①4.事業内容（BM）'!D6)</f>
        <v/>
      </c>
      <c r="E14" s="628">
        <f>SUM(E15:E21)</f>
        <v>0</v>
      </c>
      <c r="F14" s="628">
        <f>SUM(F15:F21)</f>
        <v>0</v>
      </c>
      <c r="G14" s="628">
        <f>SUM(G15:G21)</f>
        <v>0</v>
      </c>
      <c r="H14" s="628">
        <f>SUM(H15:H21)</f>
        <v>0</v>
      </c>
      <c r="I14" s="605"/>
      <c r="J14" s="606"/>
      <c r="K14" s="607"/>
      <c r="L14" s="577"/>
      <c r="M14" s="573"/>
      <c r="N14" s="413"/>
    </row>
    <row r="15" spans="2:14" ht="15" customHeight="1">
      <c r="B15" s="578"/>
      <c r="C15" s="579" t="s">
        <v>114</v>
      </c>
      <c r="D15" s="580"/>
      <c r="E15" s="633">
        <f>SUM(F15:H15)</f>
        <v>0</v>
      </c>
      <c r="F15" s="581"/>
      <c r="G15" s="581"/>
      <c r="H15" s="581"/>
      <c r="I15" s="582"/>
      <c r="J15" s="583"/>
      <c r="K15" s="584"/>
      <c r="L15" s="592"/>
      <c r="M15" s="593"/>
      <c r="N15" s="413"/>
    </row>
    <row r="16" spans="2:14" ht="15" customHeight="1">
      <c r="B16" s="585"/>
      <c r="C16" s="586" t="s">
        <v>113</v>
      </c>
      <c r="D16" s="587"/>
      <c r="E16" s="634">
        <f t="shared" ref="E16:E21" si="1">SUM(F16:H16)</f>
        <v>0</v>
      </c>
      <c r="F16" s="588"/>
      <c r="G16" s="588"/>
      <c r="H16" s="588"/>
      <c r="I16" s="589"/>
      <c r="J16" s="590"/>
      <c r="K16" s="591"/>
      <c r="L16" s="577"/>
      <c r="M16" s="573"/>
      <c r="N16" s="413"/>
    </row>
    <row r="17" spans="2:14" ht="15" customHeight="1">
      <c r="B17" s="585"/>
      <c r="C17" s="586" t="s">
        <v>112</v>
      </c>
      <c r="D17" s="587"/>
      <c r="E17" s="634">
        <f t="shared" si="1"/>
        <v>0</v>
      </c>
      <c r="F17" s="588"/>
      <c r="G17" s="588"/>
      <c r="H17" s="588"/>
      <c r="I17" s="589"/>
      <c r="J17" s="590"/>
      <c r="K17" s="591"/>
      <c r="L17" s="577"/>
      <c r="M17" s="573"/>
      <c r="N17" s="413"/>
    </row>
    <row r="18" spans="2:14" ht="15" customHeight="1">
      <c r="B18" s="585"/>
      <c r="C18" s="586" t="s">
        <v>389</v>
      </c>
      <c r="D18" s="587"/>
      <c r="E18" s="634">
        <f t="shared" si="1"/>
        <v>0</v>
      </c>
      <c r="F18" s="588"/>
      <c r="G18" s="588"/>
      <c r="H18" s="588"/>
      <c r="I18" s="589"/>
      <c r="J18" s="590"/>
      <c r="K18" s="591"/>
      <c r="L18" s="577"/>
      <c r="M18" s="573"/>
      <c r="N18" s="413"/>
    </row>
    <row r="19" spans="2:14" ht="15" customHeight="1">
      <c r="B19" s="585"/>
      <c r="C19" s="594" t="s">
        <v>537</v>
      </c>
      <c r="D19" s="587"/>
      <c r="E19" s="634">
        <f t="shared" si="1"/>
        <v>0</v>
      </c>
      <c r="F19" s="588"/>
      <c r="G19" s="588"/>
      <c r="H19" s="588"/>
      <c r="I19" s="589"/>
      <c r="J19" s="590"/>
      <c r="K19" s="591"/>
      <c r="L19" s="592"/>
      <c r="M19" s="593"/>
      <c r="N19" s="413"/>
    </row>
    <row r="20" spans="2:14" ht="15" customHeight="1">
      <c r="B20" s="585"/>
      <c r="C20" s="586" t="s">
        <v>111</v>
      </c>
      <c r="D20" s="587"/>
      <c r="E20" s="634">
        <f t="shared" si="1"/>
        <v>0</v>
      </c>
      <c r="F20" s="595"/>
      <c r="G20" s="595"/>
      <c r="H20" s="595"/>
      <c r="I20" s="589"/>
      <c r="J20" s="590"/>
      <c r="K20" s="591"/>
      <c r="L20" s="592"/>
      <c r="M20" s="593"/>
      <c r="N20" s="413"/>
    </row>
    <row r="21" spans="2:14" ht="15" customHeight="1" thickBot="1">
      <c r="B21" s="598"/>
      <c r="C21" s="599" t="s">
        <v>110</v>
      </c>
      <c r="D21" s="600"/>
      <c r="E21" s="635">
        <f t="shared" si="1"/>
        <v>0</v>
      </c>
      <c r="F21" s="601"/>
      <c r="G21" s="601"/>
      <c r="H21" s="601"/>
      <c r="I21" s="602"/>
      <c r="J21" s="603"/>
      <c r="K21" s="604"/>
      <c r="L21" s="592"/>
      <c r="M21" s="593"/>
      <c r="N21" s="413"/>
    </row>
    <row r="22" spans="2:14" ht="36" customHeight="1">
      <c r="B22" s="625" t="str">
        <f>IF('①6.成果目標（BM）'!B11="","",'①6.成果目標（BM）'!B11)</f>
        <v/>
      </c>
      <c r="C22" s="626" t="str">
        <f>IF('①4.事業内容（BM）'!C7="","",'①4.事業内容（BM）'!C7)</f>
        <v/>
      </c>
      <c r="D22" s="627" t="str">
        <f>IF('①4.事業内容（BM）'!D7="","",'①4.事業内容（BM）'!D7)</f>
        <v/>
      </c>
      <c r="E22" s="628">
        <f>SUM(E23:E29)</f>
        <v>0</v>
      </c>
      <c r="F22" s="628">
        <f>SUM(F23:F29)</f>
        <v>0</v>
      </c>
      <c r="G22" s="628">
        <f>SUM(G23:G29)</f>
        <v>0</v>
      </c>
      <c r="H22" s="628">
        <f>SUM(H23:H29)</f>
        <v>0</v>
      </c>
      <c r="I22" s="608"/>
      <c r="J22" s="609"/>
      <c r="K22" s="610"/>
      <c r="L22" s="577"/>
      <c r="M22" s="573"/>
      <c r="N22" s="413"/>
    </row>
    <row r="23" spans="2:14" ht="15" customHeight="1">
      <c r="B23" s="578"/>
      <c r="C23" s="579" t="s">
        <v>114</v>
      </c>
      <c r="D23" s="580"/>
      <c r="E23" s="633">
        <f>SUM(F23:H23)</f>
        <v>0</v>
      </c>
      <c r="F23" s="581"/>
      <c r="G23" s="581"/>
      <c r="H23" s="581"/>
      <c r="I23" s="582"/>
      <c r="J23" s="583"/>
      <c r="K23" s="584"/>
      <c r="L23" s="592"/>
      <c r="M23" s="593"/>
      <c r="N23" s="413"/>
    </row>
    <row r="24" spans="2:14" ht="15" customHeight="1">
      <c r="B24" s="585"/>
      <c r="C24" s="586" t="s">
        <v>113</v>
      </c>
      <c r="D24" s="587"/>
      <c r="E24" s="634">
        <f t="shared" ref="E24:E29" si="2">SUM(F24:H24)</f>
        <v>0</v>
      </c>
      <c r="F24" s="588"/>
      <c r="G24" s="588"/>
      <c r="H24" s="588"/>
      <c r="I24" s="589"/>
      <c r="J24" s="590"/>
      <c r="K24" s="591"/>
      <c r="L24" s="577"/>
      <c r="M24" s="573"/>
      <c r="N24" s="413"/>
    </row>
    <row r="25" spans="2:14" ht="15" customHeight="1">
      <c r="B25" s="585"/>
      <c r="C25" s="586" t="s">
        <v>112</v>
      </c>
      <c r="D25" s="587"/>
      <c r="E25" s="634">
        <f t="shared" si="2"/>
        <v>0</v>
      </c>
      <c r="F25" s="588"/>
      <c r="G25" s="588"/>
      <c r="H25" s="588"/>
      <c r="I25" s="589"/>
      <c r="J25" s="590"/>
      <c r="K25" s="591"/>
      <c r="L25" s="577"/>
      <c r="M25" s="573"/>
      <c r="N25" s="413"/>
    </row>
    <row r="26" spans="2:14" ht="15" customHeight="1">
      <c r="B26" s="585"/>
      <c r="C26" s="586" t="s">
        <v>389</v>
      </c>
      <c r="D26" s="587"/>
      <c r="E26" s="634">
        <f t="shared" si="2"/>
        <v>0</v>
      </c>
      <c r="F26" s="588"/>
      <c r="G26" s="588"/>
      <c r="H26" s="588"/>
      <c r="I26" s="589"/>
      <c r="J26" s="590"/>
      <c r="K26" s="591"/>
      <c r="L26" s="577"/>
      <c r="M26" s="573"/>
      <c r="N26" s="413"/>
    </row>
    <row r="27" spans="2:14" ht="15" customHeight="1">
      <c r="B27" s="585"/>
      <c r="C27" s="594" t="s">
        <v>537</v>
      </c>
      <c r="D27" s="587"/>
      <c r="E27" s="634">
        <f t="shared" si="2"/>
        <v>0</v>
      </c>
      <c r="F27" s="588"/>
      <c r="G27" s="588"/>
      <c r="H27" s="588"/>
      <c r="I27" s="589"/>
      <c r="J27" s="590"/>
      <c r="K27" s="591"/>
      <c r="L27" s="592"/>
      <c r="M27" s="593"/>
      <c r="N27" s="413"/>
    </row>
    <row r="28" spans="2:14" ht="15" customHeight="1">
      <c r="B28" s="585"/>
      <c r="C28" s="586" t="s">
        <v>111</v>
      </c>
      <c r="D28" s="587"/>
      <c r="E28" s="634">
        <f t="shared" si="2"/>
        <v>0</v>
      </c>
      <c r="F28" s="595"/>
      <c r="G28" s="595"/>
      <c r="H28" s="595"/>
      <c r="I28" s="589"/>
      <c r="J28" s="596"/>
      <c r="K28" s="597"/>
      <c r="L28" s="592"/>
      <c r="M28" s="593"/>
      <c r="N28" s="413"/>
    </row>
    <row r="29" spans="2:14" ht="15" customHeight="1" thickBot="1">
      <c r="B29" s="585"/>
      <c r="C29" s="611" t="s">
        <v>110</v>
      </c>
      <c r="D29" s="612"/>
      <c r="E29" s="636">
        <f t="shared" si="2"/>
        <v>0</v>
      </c>
      <c r="F29" s="613"/>
      <c r="G29" s="613"/>
      <c r="H29" s="613"/>
      <c r="I29" s="589"/>
      <c r="J29" s="614"/>
      <c r="K29" s="615"/>
      <c r="L29" s="592"/>
      <c r="M29" s="593"/>
      <c r="N29" s="413"/>
    </row>
    <row r="30" spans="2:14" ht="36" customHeight="1">
      <c r="B30" s="629" t="str">
        <f>IF('①6.成果目標（BM）'!B13="","",'①6.成果目標（BM）'!B13)</f>
        <v/>
      </c>
      <c r="C30" s="630" t="str">
        <f>IF('①4.事業内容（BM）'!C8="","",'①4.事業内容（BM）'!C8)</f>
        <v/>
      </c>
      <c r="D30" s="631" t="str">
        <f>IF('①4.事業内容（BM）'!D8="","",'①4.事業内容（BM）'!D8)</f>
        <v/>
      </c>
      <c r="E30" s="632">
        <f>SUM(E31:E37)</f>
        <v>0</v>
      </c>
      <c r="F30" s="632">
        <f>SUM(F31:F37)</f>
        <v>0</v>
      </c>
      <c r="G30" s="632">
        <f>SUM(G31:G37)</f>
        <v>0</v>
      </c>
      <c r="H30" s="632">
        <f>SUM(H31:H37)</f>
        <v>0</v>
      </c>
      <c r="I30" s="616"/>
      <c r="J30" s="617"/>
      <c r="K30" s="618"/>
      <c r="L30" s="577"/>
      <c r="M30" s="573"/>
      <c r="N30" s="413"/>
    </row>
    <row r="31" spans="2:14" ht="15" customHeight="1">
      <c r="B31" s="578"/>
      <c r="C31" s="579" t="s">
        <v>114</v>
      </c>
      <c r="D31" s="580"/>
      <c r="E31" s="633">
        <f>SUM(F31:H31)</f>
        <v>0</v>
      </c>
      <c r="F31" s="581"/>
      <c r="G31" s="581"/>
      <c r="H31" s="581"/>
      <c r="I31" s="582"/>
      <c r="J31" s="583"/>
      <c r="K31" s="584"/>
      <c r="L31" s="592"/>
      <c r="M31" s="593"/>
      <c r="N31" s="413"/>
    </row>
    <row r="32" spans="2:14" ht="15" customHeight="1">
      <c r="B32" s="585"/>
      <c r="C32" s="586" t="s">
        <v>113</v>
      </c>
      <c r="D32" s="587"/>
      <c r="E32" s="634">
        <f t="shared" ref="E32:E37" si="3">SUM(F32:H32)</f>
        <v>0</v>
      </c>
      <c r="F32" s="588"/>
      <c r="G32" s="588"/>
      <c r="H32" s="588"/>
      <c r="I32" s="589"/>
      <c r="J32" s="590"/>
      <c r="K32" s="591"/>
      <c r="L32" s="577"/>
      <c r="M32" s="573"/>
      <c r="N32" s="413"/>
    </row>
    <row r="33" spans="2:14" ht="15" customHeight="1">
      <c r="B33" s="585"/>
      <c r="C33" s="586" t="s">
        <v>112</v>
      </c>
      <c r="D33" s="587"/>
      <c r="E33" s="634">
        <f t="shared" si="3"/>
        <v>0</v>
      </c>
      <c r="F33" s="588"/>
      <c r="G33" s="588"/>
      <c r="H33" s="588"/>
      <c r="I33" s="589"/>
      <c r="J33" s="590"/>
      <c r="K33" s="591"/>
      <c r="L33" s="577"/>
      <c r="M33" s="573"/>
      <c r="N33" s="413"/>
    </row>
    <row r="34" spans="2:14" ht="15" customHeight="1">
      <c r="B34" s="585"/>
      <c r="C34" s="586" t="s">
        <v>389</v>
      </c>
      <c r="D34" s="587"/>
      <c r="E34" s="634">
        <f t="shared" si="3"/>
        <v>0</v>
      </c>
      <c r="F34" s="588"/>
      <c r="G34" s="588"/>
      <c r="H34" s="588"/>
      <c r="I34" s="589"/>
      <c r="J34" s="590"/>
      <c r="K34" s="591"/>
      <c r="L34" s="577"/>
      <c r="M34" s="573"/>
      <c r="N34" s="413"/>
    </row>
    <row r="35" spans="2:14" ht="15" customHeight="1">
      <c r="B35" s="585"/>
      <c r="C35" s="594" t="s">
        <v>537</v>
      </c>
      <c r="D35" s="587"/>
      <c r="E35" s="634">
        <f t="shared" si="3"/>
        <v>0</v>
      </c>
      <c r="F35" s="588"/>
      <c r="G35" s="588"/>
      <c r="H35" s="588"/>
      <c r="I35" s="589"/>
      <c r="J35" s="590"/>
      <c r="K35" s="591"/>
      <c r="L35" s="592"/>
      <c r="M35" s="593"/>
      <c r="N35" s="413"/>
    </row>
    <row r="36" spans="2:14" ht="15" customHeight="1">
      <c r="B36" s="585"/>
      <c r="C36" s="586" t="s">
        <v>111</v>
      </c>
      <c r="D36" s="587"/>
      <c r="E36" s="634">
        <f t="shared" si="3"/>
        <v>0</v>
      </c>
      <c r="F36" s="595"/>
      <c r="G36" s="595"/>
      <c r="H36" s="595"/>
      <c r="I36" s="589"/>
      <c r="J36" s="590"/>
      <c r="K36" s="591"/>
      <c r="L36" s="592"/>
      <c r="M36" s="593"/>
      <c r="N36" s="413"/>
    </row>
    <row r="37" spans="2:14" ht="15" customHeight="1" thickBot="1">
      <c r="B37" s="598"/>
      <c r="C37" s="599" t="s">
        <v>110</v>
      </c>
      <c r="D37" s="600"/>
      <c r="E37" s="635">
        <f t="shared" si="3"/>
        <v>0</v>
      </c>
      <c r="F37" s="601"/>
      <c r="G37" s="601"/>
      <c r="H37" s="601"/>
      <c r="I37" s="602"/>
      <c r="J37" s="603"/>
      <c r="K37" s="604"/>
      <c r="L37" s="592"/>
      <c r="M37" s="593"/>
      <c r="N37" s="413"/>
    </row>
    <row r="38" spans="2:14">
      <c r="B38" s="499" t="s">
        <v>415</v>
      </c>
      <c r="C38" s="500" t="s">
        <v>419</v>
      </c>
    </row>
    <row r="39" spans="2:14">
      <c r="B39" s="499" t="s">
        <v>417</v>
      </c>
      <c r="C39" s="500" t="s">
        <v>420</v>
      </c>
    </row>
    <row r="40" spans="2:14" ht="14.25">
      <c r="B40" s="619"/>
      <c r="C40" s="500" t="s">
        <v>421</v>
      </c>
    </row>
    <row r="41" spans="2:14">
      <c r="B41" s="499" t="s">
        <v>418</v>
      </c>
      <c r="C41" s="500" t="s">
        <v>422</v>
      </c>
    </row>
    <row r="42" spans="2:14" ht="14.25">
      <c r="B42" s="619"/>
      <c r="C42" s="500" t="s">
        <v>423</v>
      </c>
    </row>
  </sheetData>
  <sheetProtection algorithmName="SHA-512" hashValue="BtMvfkdPAEPcE9rtTuYn7miLOZk+O+Yab2bgu/ahCLUio8/OkoccUWcA65z9bn+W5DFcSVRspOxTY0ZCol/uig==" saltValue="g76wgIwAjLSsxz5gBbw85w==" spinCount="100000" sheet="1" scenarios="1" formatCells="0" formatColumns="0" formatRows="0"/>
  <mergeCells count="48">
    <mergeCell ref="B23:B29"/>
    <mergeCell ref="I23:I29"/>
    <mergeCell ref="J23:K23"/>
    <mergeCell ref="B31:B37"/>
    <mergeCell ref="I31:I37"/>
    <mergeCell ref="J31:K31"/>
    <mergeCell ref="J32:K32"/>
    <mergeCell ref="J33:K33"/>
    <mergeCell ref="J34:K34"/>
    <mergeCell ref="J35:K35"/>
    <mergeCell ref="J36:K36"/>
    <mergeCell ref="J37:K37"/>
    <mergeCell ref="J28:K28"/>
    <mergeCell ref="J30:K30"/>
    <mergeCell ref="J22:K22"/>
    <mergeCell ref="J29:K29"/>
    <mergeCell ref="J14:K14"/>
    <mergeCell ref="J24:K24"/>
    <mergeCell ref="J25:K25"/>
    <mergeCell ref="J26:K26"/>
    <mergeCell ref="J27:K27"/>
    <mergeCell ref="B15:B21"/>
    <mergeCell ref="I15:I21"/>
    <mergeCell ref="J15:K15"/>
    <mergeCell ref="J16:K16"/>
    <mergeCell ref="J17:K17"/>
    <mergeCell ref="J18:K18"/>
    <mergeCell ref="J19:K19"/>
    <mergeCell ref="J20:K20"/>
    <mergeCell ref="J21:K21"/>
    <mergeCell ref="B5:D5"/>
    <mergeCell ref="J5:K5"/>
    <mergeCell ref="J6:K6"/>
    <mergeCell ref="B7:B13"/>
    <mergeCell ref="I7:I13"/>
    <mergeCell ref="J7:K7"/>
    <mergeCell ref="J8:K8"/>
    <mergeCell ref="J9:K9"/>
    <mergeCell ref="J10:K10"/>
    <mergeCell ref="J11:K11"/>
    <mergeCell ref="J12:K12"/>
    <mergeCell ref="J13:K13"/>
    <mergeCell ref="J2:K2"/>
    <mergeCell ref="B3:D4"/>
    <mergeCell ref="E3:E4"/>
    <mergeCell ref="F3:H3"/>
    <mergeCell ref="I3:I4"/>
    <mergeCell ref="J3:K4"/>
  </mergeCells>
  <phoneticPr fontId="1"/>
  <dataValidations count="4">
    <dataValidation allowBlank="1" showInputMessage="1" showErrorMessage="1" promptTitle="金額単位は「円」です。" prompt="間違いありませんか？" sqref="F7:F13 F15:F21 F23:F29 F31:F37"/>
    <dataValidation type="whole" operator="lessThan" allowBlank="1" showInputMessage="1" showErrorMessage="1" errorTitle="入力不要です。" error="5.スケジュールシートで選択した番号が反映されます。_x000a_[キャンセル]をクリックしてください。" sqref="B6 B14 B22 B30">
      <formula1>0</formula1>
    </dataValidation>
    <dataValidation type="whole" operator="lessThan" allowBlank="1" showInputMessage="1" showErrorMessage="1" errorTitle="入力不要です。" error="[キャンセル]をクリックしてください。" sqref="D7:D13 F6:H6 F30:H30 F22:H22 F14:H14 E5:H5 E6:E37 D31:D37 D23:D29 D15:D21 C6:C10 C12:C18 C20:C26 C28:C34 C36:C37">
      <formula1>0</formula1>
    </dataValidation>
    <dataValidation type="whole" operator="lessThan" allowBlank="1" showInputMessage="1" showErrorMessage="1" errorTitle="入力不要です。" error="[キャンセル]をクリックしてください。" sqref="B5:D5">
      <formula1>0</formula1>
    </dataValidation>
  </dataValidations>
  <pageMargins left="0.59055118110236227" right="0.39370078740157483" top="0.78740157480314965" bottom="0.3" header="0.31496062992125984" footer="0.15748031496062992"/>
  <pageSetup paperSize="9" scale="66" orientation="landscape" r:id="rId1"/>
  <headerFooter>
    <oddHeader>&amp;L様式１　(別添１）</oddHeader>
    <oddFooter>&amp;C&amp;"ＭＳ Ｐゴシック,標準"&amp;10&amp;P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2:P30"/>
  <sheetViews>
    <sheetView view="pageBreakPreview" zoomScaleNormal="100" zoomScaleSheetLayoutView="100" workbookViewId="0"/>
  </sheetViews>
  <sheetFormatPr defaultRowHeight="13.5"/>
  <cols>
    <col min="1" max="1" width="4.625" style="72" customWidth="1"/>
    <col min="2" max="2" width="1.625" style="72" customWidth="1"/>
    <col min="3" max="15" width="9.875" style="72" customWidth="1"/>
    <col min="16" max="16" width="1.625" style="72" customWidth="1"/>
    <col min="17" max="16384" width="9" style="72"/>
  </cols>
  <sheetData>
    <row r="2" spans="3:16" ht="9" customHeight="1"/>
    <row r="3" spans="3:16" ht="19.5" customHeight="1">
      <c r="C3" s="65" t="s">
        <v>47</v>
      </c>
      <c r="D3" s="73"/>
      <c r="E3" s="73"/>
      <c r="F3" s="73"/>
      <c r="G3" s="73"/>
      <c r="H3" s="73"/>
      <c r="I3" s="73"/>
      <c r="J3" s="73"/>
      <c r="P3" s="73"/>
    </row>
    <row r="4" spans="3:16" ht="19.5" customHeight="1">
      <c r="P4" s="73"/>
    </row>
    <row r="5" spans="3:16" ht="23.25" customHeight="1">
      <c r="C5" s="10" t="s">
        <v>26</v>
      </c>
      <c r="D5" s="93"/>
      <c r="E5" s="93"/>
      <c r="F5" s="93"/>
      <c r="G5" s="93"/>
      <c r="H5" s="93"/>
      <c r="I5" s="93"/>
      <c r="J5" s="93"/>
      <c r="K5" s="93"/>
      <c r="L5" s="93"/>
      <c r="M5" s="93"/>
      <c r="N5" s="93"/>
      <c r="O5" s="93"/>
      <c r="P5" s="73"/>
    </row>
    <row r="6" spans="3:16" ht="23.25" customHeight="1">
      <c r="C6" s="10" t="s">
        <v>27</v>
      </c>
      <c r="D6" s="93"/>
      <c r="E6" s="93"/>
      <c r="F6" s="93"/>
      <c r="G6" s="93"/>
      <c r="H6" s="93"/>
      <c r="I6" s="93"/>
      <c r="J6" s="93"/>
      <c r="K6" s="93"/>
      <c r="L6" s="93"/>
      <c r="M6" s="93"/>
      <c r="N6" s="93"/>
      <c r="O6" s="93"/>
      <c r="P6" s="73"/>
    </row>
    <row r="7" spans="3:16" ht="23.25" customHeight="1">
      <c r="C7" s="10" t="s">
        <v>48</v>
      </c>
      <c r="D7" s="10"/>
      <c r="E7" s="10"/>
      <c r="F7" s="10"/>
      <c r="G7" s="10"/>
      <c r="H7" s="10"/>
      <c r="I7" s="10"/>
      <c r="J7" s="10"/>
      <c r="K7" s="10"/>
      <c r="L7" s="10"/>
      <c r="M7" s="10"/>
      <c r="N7" s="10"/>
      <c r="O7" s="10"/>
      <c r="P7" s="73"/>
    </row>
    <row r="8" spans="3:16" ht="23.25" customHeight="1">
      <c r="C8" s="10" t="s">
        <v>49</v>
      </c>
      <c r="D8" s="10"/>
      <c r="E8" s="10"/>
      <c r="F8" s="10"/>
      <c r="G8" s="10"/>
      <c r="H8" s="10"/>
      <c r="I8" s="10"/>
      <c r="J8" s="10"/>
      <c r="K8" s="10"/>
      <c r="L8" s="10"/>
      <c r="M8" s="10"/>
      <c r="N8" s="10"/>
      <c r="O8" s="10"/>
      <c r="P8" s="73"/>
    </row>
    <row r="9" spans="3:16" ht="23.25" customHeight="1">
      <c r="C9" s="10" t="s">
        <v>191</v>
      </c>
      <c r="D9" s="10"/>
      <c r="E9" s="10"/>
      <c r="F9" s="10"/>
      <c r="G9" s="10"/>
      <c r="H9" s="10"/>
      <c r="I9" s="10"/>
      <c r="J9" s="10"/>
      <c r="K9" s="10"/>
      <c r="L9" s="10"/>
      <c r="M9" s="10"/>
      <c r="N9" s="10"/>
      <c r="O9" s="10"/>
      <c r="P9" s="73"/>
    </row>
    <row r="10" spans="3:16" ht="23.25" customHeight="1">
      <c r="C10" s="10" t="s">
        <v>50</v>
      </c>
      <c r="D10" s="10"/>
      <c r="E10" s="10"/>
      <c r="F10" s="10"/>
      <c r="G10" s="10"/>
      <c r="H10" s="10"/>
      <c r="I10" s="10"/>
      <c r="J10" s="10"/>
      <c r="K10" s="10"/>
      <c r="L10" s="10"/>
      <c r="M10" s="10"/>
      <c r="N10" s="10"/>
      <c r="O10" s="10"/>
      <c r="P10" s="73"/>
    </row>
    <row r="11" spans="3:16" ht="23.25" customHeight="1">
      <c r="C11" s="10" t="s">
        <v>28</v>
      </c>
      <c r="D11" s="93"/>
      <c r="E11" s="93"/>
      <c r="F11" s="93"/>
      <c r="G11" s="93"/>
      <c r="H11" s="93"/>
      <c r="I11" s="93"/>
      <c r="J11" s="93"/>
      <c r="K11" s="93"/>
      <c r="L11" s="93"/>
      <c r="M11" s="93"/>
      <c r="N11" s="93"/>
      <c r="O11" s="93"/>
      <c r="P11" s="73"/>
    </row>
    <row r="12" spans="3:16" ht="23.25" customHeight="1">
      <c r="P12" s="73"/>
    </row>
    <row r="13" spans="3:16" ht="23.25" customHeight="1">
      <c r="C13" s="72" t="s">
        <v>192</v>
      </c>
      <c r="D13" s="10"/>
      <c r="E13" s="10"/>
      <c r="F13" s="10"/>
      <c r="G13" s="10"/>
      <c r="H13" s="10"/>
      <c r="I13" s="10"/>
      <c r="J13" s="10"/>
      <c r="K13" s="10"/>
      <c r="L13" s="10"/>
      <c r="M13" s="10"/>
      <c r="N13" s="10"/>
      <c r="O13" s="10"/>
      <c r="P13" s="73"/>
    </row>
    <row r="14" spans="3:16" ht="23.25" customHeight="1">
      <c r="C14" s="10" t="s">
        <v>391</v>
      </c>
      <c r="D14" s="10"/>
      <c r="E14" s="10"/>
      <c r="F14" s="10"/>
      <c r="G14" s="10"/>
      <c r="H14" s="10"/>
      <c r="I14" s="10"/>
      <c r="J14" s="10"/>
      <c r="K14" s="10"/>
      <c r="L14" s="10"/>
      <c r="M14" s="10"/>
      <c r="N14" s="10"/>
      <c r="O14" s="10"/>
      <c r="P14" s="73"/>
    </row>
    <row r="15" spans="3:16" ht="19.5" customHeight="1">
      <c r="C15" s="10" t="s">
        <v>392</v>
      </c>
      <c r="D15" s="10"/>
      <c r="E15" s="10"/>
      <c r="F15" s="10"/>
      <c r="G15" s="10"/>
      <c r="H15" s="10"/>
      <c r="I15" s="10"/>
      <c r="J15" s="10"/>
      <c r="K15" s="10"/>
      <c r="L15" s="10"/>
      <c r="M15" s="10"/>
      <c r="N15" s="10"/>
      <c r="O15" s="10"/>
      <c r="P15" s="73"/>
    </row>
    <row r="16" spans="3:16" ht="19.5" customHeight="1">
      <c r="C16" s="10"/>
      <c r="D16" s="10"/>
      <c r="E16" s="10"/>
      <c r="F16" s="10"/>
      <c r="G16" s="10"/>
      <c r="H16" s="10"/>
      <c r="I16" s="10"/>
      <c r="J16" s="10"/>
      <c r="K16" s="10"/>
      <c r="L16" s="10"/>
      <c r="M16" s="10"/>
      <c r="N16" s="10"/>
      <c r="O16" s="10"/>
      <c r="P16" s="73"/>
    </row>
    <row r="17" spans="3:16" ht="19.5" customHeight="1">
      <c r="D17" s="93"/>
      <c r="E17" s="93"/>
      <c r="F17" s="93"/>
      <c r="G17" s="93"/>
      <c r="H17" s="93"/>
      <c r="I17" s="93"/>
      <c r="J17" s="93"/>
      <c r="K17" s="93"/>
      <c r="L17" s="93"/>
      <c r="M17" s="93"/>
      <c r="N17" s="93"/>
      <c r="O17" s="93"/>
      <c r="P17" s="73"/>
    </row>
    <row r="18" spans="3:16" ht="19.5" customHeight="1">
      <c r="C18" s="93"/>
      <c r="D18" s="93"/>
      <c r="E18" s="93"/>
      <c r="F18" s="93"/>
      <c r="G18" s="93"/>
      <c r="H18" s="93"/>
      <c r="I18" s="93"/>
      <c r="J18" s="93"/>
      <c r="K18" s="93"/>
      <c r="L18" s="93"/>
      <c r="M18" s="93"/>
      <c r="N18" s="93"/>
      <c r="O18" s="93"/>
      <c r="P18" s="73"/>
    </row>
    <row r="19" spans="3:16" ht="19.5" customHeight="1">
      <c r="C19" s="93"/>
      <c r="D19" s="93"/>
      <c r="E19" s="93"/>
      <c r="F19" s="93"/>
      <c r="G19" s="93"/>
      <c r="H19" s="93"/>
      <c r="I19" s="93"/>
      <c r="J19" s="93"/>
      <c r="K19" s="93"/>
      <c r="L19" s="93"/>
      <c r="M19" s="93"/>
      <c r="N19" s="93"/>
      <c r="O19" s="93"/>
      <c r="P19" s="73"/>
    </row>
    <row r="20" spans="3:16" ht="19.5" customHeight="1">
      <c r="C20" s="93"/>
      <c r="D20" s="93"/>
      <c r="E20" s="93"/>
      <c r="F20" s="93"/>
      <c r="G20" s="93"/>
      <c r="H20" s="93"/>
      <c r="I20" s="93"/>
      <c r="J20" s="93"/>
      <c r="K20" s="93"/>
      <c r="L20" s="93"/>
      <c r="M20" s="93"/>
      <c r="N20" s="93"/>
      <c r="O20" s="93"/>
      <c r="P20" s="73"/>
    </row>
    <row r="21" spans="3:16" ht="19.5" customHeight="1">
      <c r="C21" s="93"/>
      <c r="D21" s="93"/>
      <c r="E21" s="93"/>
      <c r="F21" s="93"/>
      <c r="G21" s="93"/>
      <c r="H21" s="93"/>
      <c r="I21" s="93"/>
      <c r="J21" s="93"/>
      <c r="K21" s="93"/>
      <c r="L21" s="93"/>
      <c r="M21" s="93"/>
      <c r="N21" s="93"/>
      <c r="O21" s="93"/>
      <c r="P21" s="73"/>
    </row>
    <row r="22" spans="3:16" ht="19.5" customHeight="1">
      <c r="C22" s="93"/>
      <c r="D22" s="93"/>
      <c r="E22" s="93"/>
      <c r="F22" s="93"/>
      <c r="G22" s="93"/>
      <c r="H22" s="93"/>
      <c r="I22" s="93"/>
      <c r="J22" s="93"/>
      <c r="K22" s="93"/>
      <c r="L22" s="93"/>
      <c r="M22" s="93"/>
      <c r="N22" s="93"/>
      <c r="O22" s="93"/>
      <c r="P22" s="73"/>
    </row>
    <row r="23" spans="3:16" ht="19.5" customHeight="1">
      <c r="C23" s="93"/>
      <c r="D23" s="93"/>
      <c r="E23" s="93"/>
      <c r="F23" s="93"/>
      <c r="G23" s="93"/>
      <c r="H23" s="93"/>
      <c r="I23" s="93"/>
      <c r="J23" s="93"/>
      <c r="K23" s="93"/>
      <c r="L23" s="93"/>
      <c r="M23" s="93"/>
      <c r="N23" s="93"/>
      <c r="O23" s="93"/>
      <c r="P23" s="73"/>
    </row>
    <row r="24" spans="3:16" ht="19.5" customHeight="1">
      <c r="C24" s="93"/>
      <c r="D24" s="93"/>
      <c r="E24" s="93"/>
      <c r="F24" s="93"/>
      <c r="G24" s="93"/>
      <c r="H24" s="93"/>
      <c r="I24" s="93"/>
      <c r="J24" s="93"/>
      <c r="K24" s="93"/>
      <c r="L24" s="93"/>
      <c r="M24" s="93"/>
      <c r="N24" s="93"/>
      <c r="O24" s="93"/>
      <c r="P24" s="73"/>
    </row>
    <row r="25" spans="3:16" ht="19.5" customHeight="1">
      <c r="C25" s="93"/>
      <c r="D25" s="93"/>
      <c r="E25" s="93"/>
      <c r="F25" s="93"/>
      <c r="G25" s="93"/>
      <c r="H25" s="93"/>
      <c r="I25" s="93"/>
      <c r="J25" s="93"/>
      <c r="K25" s="93"/>
      <c r="L25" s="93"/>
      <c r="M25" s="93"/>
      <c r="N25" s="93"/>
      <c r="O25" s="93"/>
      <c r="P25" s="73"/>
    </row>
    <row r="26" spans="3:16" ht="19.5" customHeight="1">
      <c r="C26" s="93"/>
      <c r="D26" s="93"/>
      <c r="E26" s="93"/>
      <c r="F26" s="93"/>
      <c r="G26" s="93"/>
      <c r="H26" s="93"/>
      <c r="I26" s="93"/>
      <c r="J26" s="93"/>
      <c r="K26" s="93"/>
      <c r="L26" s="93"/>
      <c r="M26" s="93"/>
      <c r="N26" s="93"/>
      <c r="O26" s="93"/>
      <c r="P26" s="73"/>
    </row>
    <row r="27" spans="3:16" ht="19.5" customHeight="1">
      <c r="C27" s="73"/>
      <c r="D27" s="73"/>
      <c r="E27" s="73"/>
      <c r="F27" s="73"/>
      <c r="G27" s="73"/>
      <c r="H27" s="73"/>
      <c r="I27" s="73"/>
      <c r="J27" s="73"/>
      <c r="K27" s="73"/>
      <c r="L27" s="73"/>
      <c r="P27" s="73"/>
    </row>
    <row r="28" spans="3:16" ht="18.75" customHeight="1">
      <c r="C28" s="73"/>
      <c r="D28" s="73"/>
      <c r="E28" s="73"/>
      <c r="F28" s="73"/>
      <c r="G28" s="73"/>
      <c r="H28" s="73"/>
      <c r="I28" s="73"/>
      <c r="J28" s="73"/>
      <c r="K28" s="73"/>
      <c r="L28" s="73"/>
    </row>
    <row r="29" spans="3:16" ht="18.75" customHeight="1">
      <c r="C29" s="73"/>
      <c r="D29" s="73"/>
      <c r="E29" s="73"/>
      <c r="F29" s="73"/>
      <c r="G29" s="73"/>
      <c r="H29" s="73"/>
      <c r="I29" s="73"/>
      <c r="J29" s="73"/>
      <c r="K29" s="73"/>
      <c r="L29" s="73"/>
    </row>
    <row r="30" spans="3:16" ht="18.75" customHeight="1"/>
  </sheetData>
  <phoneticPr fontId="1"/>
  <pageMargins left="0.59055118110236215" right="0.39370078740157483" top="0.74803149606299213" bottom="0.48" header="0.31496062992125984" footer="0.16"/>
  <pageSetup paperSize="9" orientation="landscape" horizontalDpi="300" verticalDpi="300" r:id="rId1"/>
  <headerFooter>
    <oddHeader>&amp;L（別添１）</oddHeader>
    <oddFooter xml:space="preserve">&amp;C&amp;"ＭＳ Ｐゴシック,標準"&amp;10&amp;P / &amp;N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J30"/>
  <sheetViews>
    <sheetView view="pageBreakPreview" zoomScaleNormal="100" zoomScaleSheetLayoutView="100" workbookViewId="0"/>
  </sheetViews>
  <sheetFormatPr defaultRowHeight="13.5"/>
  <cols>
    <col min="1" max="1" width="1.75" style="214" customWidth="1"/>
    <col min="2" max="2" width="23" style="214" customWidth="1"/>
    <col min="3" max="6" width="16.875" style="214" customWidth="1"/>
    <col min="7" max="7" width="26.375" style="214" customWidth="1"/>
    <col min="8" max="8" width="12.625" style="214" customWidth="1"/>
    <col min="9" max="9" width="1" style="214" customWidth="1"/>
    <col min="10" max="16384" width="9" style="214"/>
  </cols>
  <sheetData>
    <row r="1" spans="2:10" ht="9.75" customHeight="1"/>
    <row r="2" spans="2:10" ht="23.25" customHeight="1">
      <c r="B2" s="637"/>
      <c r="C2" s="637"/>
      <c r="D2" s="637"/>
      <c r="E2" s="637"/>
      <c r="F2" s="685" t="str">
        <f>'①1.概要'!K2</f>
        <v>先進性のある輸出ビジネスモデルを構築するための実証支援事業</v>
      </c>
      <c r="G2" s="637" t="s">
        <v>393</v>
      </c>
      <c r="H2" s="637"/>
    </row>
    <row r="3" spans="2:10" ht="11.25" customHeight="1">
      <c r="B3" s="639"/>
      <c r="C3" s="639"/>
      <c r="D3" s="639"/>
      <c r="E3" s="639"/>
    </row>
    <row r="4" spans="2:10" ht="23.25" customHeight="1" thickBot="1">
      <c r="B4" s="558" t="s">
        <v>79</v>
      </c>
      <c r="E4" s="577"/>
      <c r="F4" s="640"/>
      <c r="G4" s="641" t="s">
        <v>179</v>
      </c>
      <c r="H4" s="641"/>
    </row>
    <row r="5" spans="2:10" ht="21" customHeight="1">
      <c r="B5" s="642" t="s">
        <v>180</v>
      </c>
      <c r="C5" s="643" t="s">
        <v>181</v>
      </c>
      <c r="D5" s="644"/>
      <c r="E5" s="443"/>
      <c r="F5" s="444" t="s">
        <v>182</v>
      </c>
      <c r="G5" s="645" t="s">
        <v>183</v>
      </c>
      <c r="H5" s="641"/>
    </row>
    <row r="6" spans="2:10" ht="45.75" customHeight="1">
      <c r="B6" s="646"/>
      <c r="C6" s="647" t="s">
        <v>190</v>
      </c>
      <c r="D6" s="648" t="s">
        <v>184</v>
      </c>
      <c r="E6" s="649" t="s">
        <v>185</v>
      </c>
      <c r="F6" s="650"/>
      <c r="G6" s="651"/>
      <c r="H6" s="641"/>
    </row>
    <row r="7" spans="2:10" ht="42" customHeight="1">
      <c r="B7" s="652" t="s">
        <v>362</v>
      </c>
      <c r="C7" s="686">
        <f>IF('①7.積算内訳（BM）'!F5="","",'①7.積算内訳（BM）'!F5)</f>
        <v>0</v>
      </c>
      <c r="D7" s="687">
        <f>IF('①7.積算内訳（BM）'!G5="","",'①7.積算内訳（BM）'!G5)</f>
        <v>0</v>
      </c>
      <c r="E7" s="688">
        <f>IF('①7.積算内訳（BM）'!H5="","",'①7.積算内訳（BM）'!H5)</f>
        <v>0</v>
      </c>
      <c r="F7" s="689" t="str">
        <f>IF(SUM(C7:E7)=0,"",SUM(C7:E7))</f>
        <v/>
      </c>
      <c r="G7" s="653"/>
      <c r="H7" s="641"/>
      <c r="J7" s="654"/>
    </row>
    <row r="8" spans="2:10" ht="21" customHeight="1" thickBot="1">
      <c r="B8" s="655" t="s">
        <v>186</v>
      </c>
      <c r="C8" s="690">
        <f>SUM(C7:C7)</f>
        <v>0</v>
      </c>
      <c r="D8" s="691">
        <f>SUM(D7:D7)</f>
        <v>0</v>
      </c>
      <c r="E8" s="692">
        <f>SUM(E7:E7)</f>
        <v>0</v>
      </c>
      <c r="F8" s="693">
        <f>SUM(F7:F7)</f>
        <v>0</v>
      </c>
      <c r="G8" s="656" t="s">
        <v>51</v>
      </c>
      <c r="H8" s="641"/>
      <c r="J8" s="218" t="s">
        <v>164</v>
      </c>
    </row>
    <row r="9" spans="2:10" ht="9.75" customHeight="1">
      <c r="H9" s="641"/>
    </row>
    <row r="10" spans="2:10" ht="23.25" customHeight="1">
      <c r="B10" s="657" t="s">
        <v>80</v>
      </c>
      <c r="H10" s="641"/>
    </row>
    <row r="11" spans="2:10" ht="21" customHeight="1" thickBot="1">
      <c r="B11" s="658" t="s">
        <v>97</v>
      </c>
      <c r="F11" s="659" t="s">
        <v>39</v>
      </c>
      <c r="G11" s="659"/>
      <c r="H11" s="641"/>
    </row>
    <row r="12" spans="2:10" ht="21" customHeight="1">
      <c r="B12" s="365" t="s">
        <v>165</v>
      </c>
      <c r="C12" s="369" t="s">
        <v>166</v>
      </c>
      <c r="D12" s="369" t="s">
        <v>167</v>
      </c>
      <c r="E12" s="660" t="s">
        <v>168</v>
      </c>
      <c r="F12" s="660"/>
      <c r="G12" s="373" t="s">
        <v>183</v>
      </c>
      <c r="H12" s="641"/>
    </row>
    <row r="13" spans="2:10" ht="21" customHeight="1">
      <c r="B13" s="560"/>
      <c r="C13" s="661"/>
      <c r="D13" s="661"/>
      <c r="E13" s="564" t="s">
        <v>187</v>
      </c>
      <c r="F13" s="564" t="s">
        <v>188</v>
      </c>
      <c r="G13" s="567"/>
      <c r="H13" s="641"/>
    </row>
    <row r="14" spans="2:10" ht="21" customHeight="1">
      <c r="B14" s="280" t="s">
        <v>169</v>
      </c>
      <c r="C14" s="696">
        <f>IF(C8="","",C8)</f>
        <v>0</v>
      </c>
      <c r="D14" s="662"/>
      <c r="E14" s="694">
        <f>IF(C14="","",IF(C14&lt;D14,"",C14-D14))</f>
        <v>0</v>
      </c>
      <c r="F14" s="694">
        <f>IF(C14="","",IF(C14&gt;D14,"",C14-D14))</f>
        <v>0</v>
      </c>
      <c r="G14" s="663"/>
      <c r="H14" s="641"/>
    </row>
    <row r="15" spans="2:10" ht="21" customHeight="1">
      <c r="B15" s="280" t="s">
        <v>170</v>
      </c>
      <c r="C15" s="696">
        <f>IF(D8="","",D8)</f>
        <v>0</v>
      </c>
      <c r="D15" s="662"/>
      <c r="E15" s="694">
        <f t="shared" ref="E15:E16" si="0">IF(C15="","",IF(C15&lt;D15,"",C15-D15))</f>
        <v>0</v>
      </c>
      <c r="F15" s="694">
        <f t="shared" ref="F15:F16" si="1">IF(C15="","",IF(C15&gt;D15,"",C15-D15))</f>
        <v>0</v>
      </c>
      <c r="G15" s="663"/>
      <c r="H15" s="641"/>
    </row>
    <row r="16" spans="2:10" ht="21" customHeight="1" thickBot="1">
      <c r="B16" s="664" t="s">
        <v>171</v>
      </c>
      <c r="C16" s="697">
        <f>IF(E8="","",E8)</f>
        <v>0</v>
      </c>
      <c r="D16" s="665"/>
      <c r="E16" s="695">
        <f t="shared" si="0"/>
        <v>0</v>
      </c>
      <c r="F16" s="695">
        <f t="shared" si="1"/>
        <v>0</v>
      </c>
      <c r="G16" s="666"/>
      <c r="H16" s="641"/>
    </row>
    <row r="17" spans="2:8" ht="21" customHeight="1" thickTop="1" thickBot="1">
      <c r="B17" s="667" t="s">
        <v>172</v>
      </c>
      <c r="C17" s="698" t="str">
        <f>IF(SUM(C14:C16)=0,"",SUM(C14:C16))</f>
        <v/>
      </c>
      <c r="D17" s="699" t="str">
        <f>IF(SUM(D14:D16)=0,"",SUM(D14:D16))</f>
        <v/>
      </c>
      <c r="E17" s="699" t="str">
        <f>IF(SUM(E14:E16)=0,"",SUM(E14:E16))</f>
        <v/>
      </c>
      <c r="F17" s="699" t="str">
        <f>IF(SUM(F14:F16)=0,"",SUM(F14:F16))</f>
        <v/>
      </c>
      <c r="G17" s="668"/>
      <c r="H17" s="641"/>
    </row>
    <row r="18" spans="2:8" ht="23.25" customHeight="1" thickBot="1">
      <c r="B18" s="658" t="s">
        <v>98</v>
      </c>
      <c r="F18" s="669" t="s">
        <v>39</v>
      </c>
      <c r="G18" s="669"/>
      <c r="H18" s="641"/>
    </row>
    <row r="19" spans="2:8" ht="21" customHeight="1">
      <c r="B19" s="365" t="s">
        <v>165</v>
      </c>
      <c r="C19" s="369" t="s">
        <v>166</v>
      </c>
      <c r="D19" s="369" t="s">
        <v>167</v>
      </c>
      <c r="E19" s="372" t="s">
        <v>168</v>
      </c>
      <c r="F19" s="372"/>
      <c r="G19" s="373" t="s">
        <v>183</v>
      </c>
      <c r="H19" s="641"/>
    </row>
    <row r="20" spans="2:8" ht="21" customHeight="1">
      <c r="B20" s="560"/>
      <c r="C20" s="661"/>
      <c r="D20" s="661"/>
      <c r="E20" s="564" t="s">
        <v>187</v>
      </c>
      <c r="F20" s="564" t="s">
        <v>188</v>
      </c>
      <c r="G20" s="567"/>
      <c r="H20" s="641"/>
    </row>
    <row r="21" spans="2:8" ht="42" customHeight="1">
      <c r="B21" s="652" t="s">
        <v>362</v>
      </c>
      <c r="C21" s="696">
        <f>IF(C8="","",C8)</f>
        <v>0</v>
      </c>
      <c r="D21" s="662"/>
      <c r="E21" s="694">
        <f t="shared" ref="E21" si="2">IF(C21&lt;D21,"",C21-D21)</f>
        <v>0</v>
      </c>
      <c r="F21" s="694">
        <f t="shared" ref="F21" si="3">IF(C21&gt;D21,"",C21-D21)</f>
        <v>0</v>
      </c>
      <c r="G21" s="663"/>
      <c r="H21" s="641"/>
    </row>
    <row r="22" spans="2:8" ht="21" customHeight="1" thickBot="1">
      <c r="B22" s="667" t="s">
        <v>172</v>
      </c>
      <c r="C22" s="698" t="str">
        <f>IF(C21=0,"",C21)</f>
        <v/>
      </c>
      <c r="D22" s="699" t="str">
        <f>IF(D21="","",D21)</f>
        <v/>
      </c>
      <c r="E22" s="699">
        <f t="shared" ref="E22:F22" si="4">IF(E21="","",E21)</f>
        <v>0</v>
      </c>
      <c r="F22" s="699">
        <f t="shared" si="4"/>
        <v>0</v>
      </c>
      <c r="G22" s="668"/>
      <c r="H22" s="641"/>
    </row>
    <row r="23" spans="2:8" ht="14.25" customHeight="1" thickBot="1">
      <c r="B23" s="670"/>
      <c r="C23" s="671"/>
      <c r="D23" s="671"/>
      <c r="E23" s="672"/>
      <c r="H23" s="641"/>
    </row>
    <row r="24" spans="2:8" ht="21" customHeight="1" thickBot="1">
      <c r="B24" s="673" t="s">
        <v>81</v>
      </c>
      <c r="C24" s="674"/>
      <c r="D24" s="675" t="s">
        <v>120</v>
      </c>
      <c r="E24" s="676"/>
      <c r="F24" s="214" t="s">
        <v>347</v>
      </c>
      <c r="H24" s="641"/>
    </row>
    <row r="25" spans="2:8" ht="9.75" customHeight="1"/>
    <row r="26" spans="2:8" ht="9.75" customHeight="1"/>
    <row r="27" spans="2:8" ht="21" customHeight="1" thickBot="1">
      <c r="B27" s="558" t="s">
        <v>189</v>
      </c>
    </row>
    <row r="28" spans="2:8" ht="21" customHeight="1">
      <c r="B28" s="677" t="s">
        <v>82</v>
      </c>
      <c r="C28" s="336"/>
      <c r="D28" s="336"/>
      <c r="E28" s="336"/>
      <c r="F28" s="336"/>
      <c r="G28" s="678"/>
      <c r="H28" s="679"/>
    </row>
    <row r="29" spans="2:8" ht="21" customHeight="1" thickBot="1">
      <c r="B29" s="680" t="s">
        <v>83</v>
      </c>
      <c r="C29" s="681"/>
      <c r="D29" s="681"/>
      <c r="E29" s="681"/>
      <c r="F29" s="681"/>
      <c r="G29" s="682"/>
      <c r="H29" s="683"/>
    </row>
    <row r="30" spans="2:8">
      <c r="B30" s="684"/>
      <c r="C30" s="684"/>
      <c r="D30" s="684"/>
      <c r="E30" s="684"/>
      <c r="F30" s="684"/>
      <c r="G30" s="684"/>
      <c r="H30" s="324"/>
    </row>
  </sheetData>
  <sheetProtection algorithmName="SHA-512" hashValue="bsXHSYRarC3Ux5OjUKDeQF4l5WuzyZ7TcZN1Xq8fHTw7WkLhgLyvyhp1k+Oam8VU7sXDNF1XpFGAeK2T+OfeOA==" saltValue="Mm1EDjrghNNK9beexKSiIg==" spinCount="100000" sheet="1" scenarios="1" formatCells="0" formatColumns="0" formatRows="0"/>
  <mergeCells count="19">
    <mergeCell ref="B28:G28"/>
    <mergeCell ref="B29:G29"/>
    <mergeCell ref="D24:E24"/>
    <mergeCell ref="F18:G18"/>
    <mergeCell ref="B19:B20"/>
    <mergeCell ref="E19:F19"/>
    <mergeCell ref="G19:G20"/>
    <mergeCell ref="C19:C20"/>
    <mergeCell ref="D19:D20"/>
    <mergeCell ref="G5:G6"/>
    <mergeCell ref="C5:E5"/>
    <mergeCell ref="F5:F6"/>
    <mergeCell ref="B5:B6"/>
    <mergeCell ref="B12:B13"/>
    <mergeCell ref="E12:F12"/>
    <mergeCell ref="G12:G13"/>
    <mergeCell ref="F11:G11"/>
    <mergeCell ref="C12:C13"/>
    <mergeCell ref="D12:D13"/>
  </mergeCells>
  <phoneticPr fontId="1"/>
  <conditionalFormatting sqref="G8">
    <cfRule type="containsText" dxfId="169" priority="2" operator="containsText" text="消費税仕入控除額">
      <formula>NOT(ISERROR(SEARCH("消費税仕入控除額",G8)))</formula>
    </cfRule>
  </conditionalFormatting>
  <conditionalFormatting sqref="D24:E24">
    <cfRule type="containsText" dxfId="168" priority="1" operator="containsText" text="日付を入力してください">
      <formula>NOT(ISERROR(SEARCH("日付を入力してください",D24)))</formula>
    </cfRule>
  </conditionalFormatting>
  <dataValidations count="4">
    <dataValidation type="list" allowBlank="1" showInputMessage="1" showErrorMessage="1" sqref="G8">
      <formula1>"消費税仕入控除額,該当なし,含税額"</formula1>
    </dataValidation>
    <dataValidation type="whole" operator="lessThan" allowBlank="1" showInputMessage="1" showErrorMessage="1" errorTitle="自動計算です。" error="7.積算内訳シートを参照します。_x000a_[キャンセル]をクリックしてください。" sqref="B21 B7:F8">
      <formula1>0</formula1>
    </dataValidation>
    <dataValidation type="whole" operator="lessThan" allowBlank="1" showInputMessage="1" showErrorMessage="1" errorTitle="自動計算です。" error="[キャンセル]をクリックしてください。" sqref="C14:C17 D17 E21:F22 C22:D22 E14:F17">
      <formula1>0</formula1>
    </dataValidation>
    <dataValidation allowBlank="1" showInputMessage="1" showErrorMessage="1" promptTitle="西暦で入力してください。" prompt="例：2021/1/1" sqref="D24:E24"/>
  </dataValidations>
  <pageMargins left="0.59055118110236227" right="0.39370078740157483" top="0.74803149606299213" bottom="0.35433070866141736" header="0.31496062992125984" footer="0.15748031496062992"/>
  <pageSetup paperSize="9" scale="82" fitToWidth="0" orientation="landscape" r:id="rId1"/>
  <headerFooter>
    <oddHeader>&amp;L様式１（別添２）</oddHeader>
    <oddFooter>&amp;C&amp;"ＭＳ Ｐゴシック,標準"&amp;10&amp;P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37"/>
  <sheetViews>
    <sheetView view="pageBreakPreview" zoomScaleNormal="100" zoomScaleSheetLayoutView="100" workbookViewId="0"/>
  </sheetViews>
  <sheetFormatPr defaultRowHeight="14.25"/>
  <cols>
    <col min="1" max="1" width="1.625" style="9" customWidth="1"/>
    <col min="2" max="2" width="12.625" style="9" customWidth="1"/>
    <col min="3" max="3" width="8.75" style="9" customWidth="1"/>
    <col min="4" max="4" width="4.125" style="9" customWidth="1"/>
    <col min="5" max="5" width="9.875" style="9" customWidth="1"/>
    <col min="6" max="6" width="6" style="9" customWidth="1"/>
    <col min="7" max="8" width="9.875" style="9" customWidth="1"/>
    <col min="9" max="9" width="19.375" style="9" customWidth="1"/>
    <col min="10" max="10" width="18.75" style="9" customWidth="1"/>
    <col min="11" max="12" width="9.875" style="9" customWidth="1"/>
    <col min="13" max="13" width="11" style="9" customWidth="1"/>
    <col min="14" max="14" width="2" style="9" customWidth="1"/>
    <col min="15" max="15" width="1.125" style="9" customWidth="1"/>
    <col min="16" max="16384" width="9" style="9"/>
  </cols>
  <sheetData>
    <row r="1" spans="2:15" ht="9" customHeight="1"/>
    <row r="2" spans="2:15" ht="23.25" customHeight="1">
      <c r="B2" s="192" t="s">
        <v>40</v>
      </c>
      <c r="C2" s="192"/>
      <c r="D2" s="192"/>
      <c r="E2" s="192"/>
      <c r="F2" s="192"/>
      <c r="G2" s="192"/>
      <c r="H2" s="192"/>
      <c r="I2" s="192"/>
      <c r="J2" s="192"/>
      <c r="K2" s="192"/>
      <c r="L2" s="192"/>
      <c r="M2" s="192"/>
      <c r="N2" s="26"/>
      <c r="O2" s="21"/>
    </row>
    <row r="3" spans="2:15" s="24" customFormat="1" ht="10.5" customHeight="1">
      <c r="B3" s="15"/>
      <c r="C3" s="15"/>
      <c r="D3" s="15"/>
      <c r="E3" s="15"/>
      <c r="F3" s="15"/>
      <c r="G3" s="15"/>
      <c r="O3" s="15"/>
    </row>
    <row r="4" spans="2:15" s="24" customFormat="1" ht="18" customHeight="1">
      <c r="B4" s="45"/>
      <c r="C4" s="27"/>
      <c r="D4" s="28"/>
      <c r="E4" s="28"/>
      <c r="F4" s="28"/>
      <c r="G4" s="28"/>
      <c r="H4" s="28"/>
      <c r="I4" s="28"/>
      <c r="J4" s="28"/>
      <c r="K4" s="190" t="s">
        <v>52</v>
      </c>
      <c r="L4" s="190" t="s">
        <v>53</v>
      </c>
      <c r="M4" s="190" t="s">
        <v>87</v>
      </c>
      <c r="O4" s="15"/>
    </row>
    <row r="5" spans="2:15" s="24" customFormat="1" ht="18" customHeight="1">
      <c r="B5" s="46"/>
      <c r="C5" s="30"/>
      <c r="D5" s="29"/>
      <c r="E5" s="29"/>
      <c r="F5" s="29"/>
      <c r="G5" s="29"/>
      <c r="H5" s="29"/>
      <c r="I5" s="29"/>
      <c r="J5" s="31"/>
      <c r="K5" s="191"/>
      <c r="L5" s="191"/>
      <c r="M5" s="191"/>
      <c r="O5" s="15"/>
    </row>
    <row r="6" spans="2:15" s="24" customFormat="1" ht="19.5" customHeight="1">
      <c r="B6" s="120" t="s">
        <v>273</v>
      </c>
      <c r="C6" s="99" t="s">
        <v>538</v>
      </c>
      <c r="D6" s="113"/>
      <c r="E6" s="113"/>
      <c r="F6" s="113"/>
      <c r="G6" s="114"/>
      <c r="H6" s="114"/>
      <c r="I6" s="94"/>
      <c r="J6" s="34"/>
      <c r="K6" s="35"/>
      <c r="L6" s="35"/>
      <c r="M6" s="35"/>
      <c r="N6" s="15"/>
      <c r="O6" s="15"/>
    </row>
    <row r="7" spans="2:15" s="24" customFormat="1" ht="19.5" customHeight="1">
      <c r="B7" s="47" t="s">
        <v>37</v>
      </c>
      <c r="C7" s="117" t="s">
        <v>246</v>
      </c>
      <c r="D7" s="113"/>
      <c r="E7" s="118" t="s">
        <v>274</v>
      </c>
      <c r="F7" s="113"/>
      <c r="G7" s="113"/>
      <c r="H7" s="114"/>
      <c r="I7" s="114"/>
      <c r="J7" s="115"/>
      <c r="K7" s="35"/>
      <c r="L7" s="35"/>
      <c r="M7" s="35"/>
      <c r="N7" s="15"/>
      <c r="O7" s="15"/>
    </row>
    <row r="8" spans="2:15" s="24" customFormat="1" ht="19.5" customHeight="1">
      <c r="B8" s="48"/>
      <c r="C8" s="117" t="s">
        <v>247</v>
      </c>
      <c r="D8" s="113"/>
      <c r="E8" s="118" t="s">
        <v>275</v>
      </c>
      <c r="F8" s="113"/>
      <c r="G8" s="113"/>
      <c r="H8" s="114"/>
      <c r="I8" s="114"/>
      <c r="J8" s="115"/>
      <c r="K8" s="35"/>
      <c r="L8" s="35"/>
      <c r="M8" s="35"/>
      <c r="N8" s="15"/>
      <c r="O8" s="15"/>
    </row>
    <row r="9" spans="2:15" s="24" customFormat="1" ht="19.5" customHeight="1">
      <c r="B9" s="48"/>
      <c r="C9" s="117" t="s">
        <v>248</v>
      </c>
      <c r="D9" s="113"/>
      <c r="E9" s="118" t="s">
        <v>276</v>
      </c>
      <c r="F9" s="113"/>
      <c r="G9" s="113"/>
      <c r="H9" s="114"/>
      <c r="I9" s="114"/>
      <c r="J9" s="115"/>
      <c r="K9" s="35"/>
      <c r="L9" s="35"/>
      <c r="M9" s="35"/>
      <c r="N9" s="15"/>
      <c r="O9" s="15"/>
    </row>
    <row r="10" spans="2:15" s="24" customFormat="1" ht="19.5" customHeight="1">
      <c r="B10" s="48"/>
      <c r="C10" s="121" t="s">
        <v>255</v>
      </c>
      <c r="D10" s="122"/>
      <c r="E10" s="125" t="s">
        <v>371</v>
      </c>
      <c r="F10" s="1"/>
      <c r="G10" s="1"/>
      <c r="H10" s="1"/>
      <c r="I10" s="28"/>
      <c r="J10" s="28"/>
      <c r="K10" s="45"/>
      <c r="L10" s="45"/>
      <c r="M10" s="45"/>
      <c r="N10" s="15"/>
      <c r="O10" s="15"/>
    </row>
    <row r="11" spans="2:15" s="24" customFormat="1" ht="19.5" customHeight="1">
      <c r="B11" s="48"/>
      <c r="C11" s="154"/>
      <c r="D11" s="155"/>
      <c r="E11" s="107"/>
      <c r="F11" s="108" t="s">
        <v>375</v>
      </c>
      <c r="G11" s="108"/>
      <c r="H11" s="108"/>
      <c r="I11" s="29"/>
      <c r="J11" s="29"/>
      <c r="K11" s="46"/>
      <c r="L11" s="46"/>
      <c r="M11" s="46"/>
      <c r="N11" s="15"/>
      <c r="O11" s="15"/>
    </row>
    <row r="12" spans="2:15" s="24" customFormat="1" ht="19.5" customHeight="1">
      <c r="B12" s="48"/>
      <c r="C12" s="121" t="s">
        <v>256</v>
      </c>
      <c r="D12" s="122"/>
      <c r="E12" s="125" t="s">
        <v>372</v>
      </c>
      <c r="F12" s="1"/>
      <c r="G12" s="1"/>
      <c r="H12" s="1"/>
      <c r="I12" s="28"/>
      <c r="J12" s="28"/>
      <c r="K12" s="45"/>
      <c r="L12" s="45"/>
      <c r="M12" s="45"/>
      <c r="O12" s="15"/>
    </row>
    <row r="13" spans="2:15" s="24" customFormat="1" ht="19.5" customHeight="1">
      <c r="B13" s="48"/>
      <c r="C13" s="154"/>
      <c r="D13" s="155"/>
      <c r="E13" s="107"/>
      <c r="F13" s="108" t="s">
        <v>375</v>
      </c>
      <c r="G13" s="108"/>
      <c r="H13" s="108"/>
      <c r="I13" s="29"/>
      <c r="J13" s="29"/>
      <c r="K13" s="46"/>
      <c r="L13" s="46"/>
      <c r="M13" s="46"/>
      <c r="N13" s="15"/>
      <c r="O13" s="15"/>
    </row>
    <row r="14" spans="2:15" s="24" customFormat="1" ht="19.5" customHeight="1">
      <c r="B14" s="48"/>
      <c r="C14" s="121" t="s">
        <v>257</v>
      </c>
      <c r="D14" s="122"/>
      <c r="E14" s="125" t="s">
        <v>373</v>
      </c>
      <c r="F14" s="1"/>
      <c r="G14" s="1"/>
      <c r="H14" s="1"/>
      <c r="I14" s="28"/>
      <c r="J14" s="28"/>
      <c r="K14" s="45"/>
      <c r="L14" s="45"/>
      <c r="M14" s="45"/>
      <c r="N14" s="15"/>
      <c r="O14" s="15"/>
    </row>
    <row r="15" spans="2:15" s="24" customFormat="1" ht="19.5" customHeight="1">
      <c r="B15" s="48"/>
      <c r="C15" s="154"/>
      <c r="D15" s="155"/>
      <c r="E15" s="107"/>
      <c r="F15" s="108" t="s">
        <v>375</v>
      </c>
      <c r="G15" s="108"/>
      <c r="H15" s="108"/>
      <c r="I15" s="29"/>
      <c r="J15" s="29"/>
      <c r="K15" s="46"/>
      <c r="L15" s="46"/>
      <c r="M15" s="46"/>
      <c r="N15" s="15"/>
      <c r="O15" s="15"/>
    </row>
    <row r="16" spans="2:15" s="24" customFormat="1" ht="19.5" customHeight="1">
      <c r="B16" s="48"/>
      <c r="C16" s="121" t="s">
        <v>258</v>
      </c>
      <c r="D16" s="122"/>
      <c r="E16" s="125" t="s">
        <v>374</v>
      </c>
      <c r="F16" s="1"/>
      <c r="G16" s="1"/>
      <c r="H16" s="1"/>
      <c r="I16" s="28"/>
      <c r="J16" s="28"/>
      <c r="K16" s="45"/>
      <c r="L16" s="45"/>
      <c r="M16" s="45"/>
      <c r="N16" s="15"/>
      <c r="O16" s="15"/>
    </row>
    <row r="17" spans="2:15" s="24" customFormat="1" ht="19.5" customHeight="1">
      <c r="B17" s="48"/>
      <c r="C17" s="154"/>
      <c r="D17" s="155"/>
      <c r="E17" s="107"/>
      <c r="F17" s="108" t="s">
        <v>375</v>
      </c>
      <c r="G17" s="108"/>
      <c r="H17" s="108"/>
      <c r="I17" s="29"/>
      <c r="J17" s="29"/>
      <c r="K17" s="46"/>
      <c r="L17" s="46"/>
      <c r="M17" s="46"/>
      <c r="N17" s="15"/>
      <c r="O17" s="15"/>
    </row>
    <row r="18" spans="2:15" s="24" customFormat="1" ht="19.5" customHeight="1">
      <c r="B18" s="48"/>
      <c r="C18" s="156"/>
      <c r="D18" s="157"/>
      <c r="E18" s="34"/>
      <c r="F18" s="1"/>
      <c r="G18" s="1"/>
      <c r="H18" s="1"/>
      <c r="I18" s="29"/>
      <c r="J18" s="29"/>
      <c r="K18" s="46"/>
      <c r="L18" s="46"/>
      <c r="M18" s="46"/>
      <c r="N18" s="15"/>
      <c r="O18" s="15"/>
    </row>
    <row r="19" spans="2:15" s="24" customFormat="1" ht="19.5" customHeight="1">
      <c r="B19" s="48"/>
      <c r="C19" s="37"/>
      <c r="D19" s="38"/>
      <c r="E19" s="34"/>
      <c r="F19" s="36"/>
      <c r="G19" s="34"/>
      <c r="H19" s="34"/>
      <c r="I19" s="34"/>
      <c r="J19" s="34"/>
      <c r="K19" s="35"/>
      <c r="L19" s="35"/>
      <c r="M19" s="35"/>
      <c r="N19" s="15"/>
      <c r="O19" s="15"/>
    </row>
    <row r="20" spans="2:15" s="24" customFormat="1" ht="21.75" customHeight="1">
      <c r="B20" s="123" t="s">
        <v>277</v>
      </c>
      <c r="C20" s="32" t="s">
        <v>278</v>
      </c>
      <c r="D20" s="32"/>
      <c r="E20" s="32"/>
      <c r="F20" s="34"/>
      <c r="G20" s="34"/>
      <c r="H20" s="34"/>
      <c r="I20" s="34"/>
      <c r="J20" s="34"/>
      <c r="K20" s="35"/>
      <c r="L20" s="35"/>
      <c r="M20" s="40"/>
      <c r="N20" s="15"/>
      <c r="O20" s="15"/>
    </row>
    <row r="21" spans="2:15" s="24" customFormat="1" ht="19.5" customHeight="1">
      <c r="B21" s="49"/>
      <c r="C21" s="52" t="s">
        <v>92</v>
      </c>
      <c r="D21" s="53"/>
      <c r="E21" s="101" t="s">
        <v>203</v>
      </c>
      <c r="F21" s="34"/>
      <c r="G21" s="34"/>
      <c r="H21" s="34"/>
      <c r="I21" s="34"/>
      <c r="J21" s="34"/>
      <c r="K21" s="35"/>
      <c r="L21" s="35"/>
      <c r="M21" s="35"/>
      <c r="N21" s="15"/>
      <c r="O21" s="15"/>
    </row>
    <row r="22" spans="2:15" s="24" customFormat="1" ht="19.5" customHeight="1">
      <c r="B22" s="48"/>
      <c r="C22" s="52" t="s">
        <v>93</v>
      </c>
      <c r="D22" s="53"/>
      <c r="E22" s="102" t="s">
        <v>204</v>
      </c>
      <c r="F22" s="54"/>
      <c r="G22" s="34"/>
      <c r="H22" s="34"/>
      <c r="I22" s="34"/>
      <c r="J22" s="34"/>
      <c r="K22" s="35"/>
      <c r="L22" s="35"/>
      <c r="M22" s="35"/>
      <c r="N22" s="15"/>
      <c r="O22" s="15"/>
    </row>
    <row r="23" spans="2:15" s="24" customFormat="1" ht="19.5" customHeight="1">
      <c r="B23" s="46"/>
      <c r="C23" s="52" t="s">
        <v>94</v>
      </c>
      <c r="D23" s="53"/>
      <c r="E23" s="101" t="s">
        <v>272</v>
      </c>
      <c r="F23" s="34"/>
      <c r="G23" s="34"/>
      <c r="H23" s="34"/>
      <c r="I23" s="34"/>
      <c r="J23" s="34"/>
      <c r="K23" s="35"/>
      <c r="L23" s="35"/>
      <c r="M23" s="35"/>
      <c r="N23" s="15"/>
      <c r="O23" s="15"/>
    </row>
    <row r="24" spans="2:15" s="24" customFormat="1" ht="7.5" customHeight="1">
      <c r="B24" s="15"/>
      <c r="C24" s="15"/>
      <c r="D24" s="41"/>
      <c r="E24" s="15"/>
      <c r="F24" s="15"/>
      <c r="G24" s="15"/>
      <c r="H24" s="15"/>
      <c r="I24" s="15"/>
      <c r="J24" s="15"/>
      <c r="K24" s="15"/>
      <c r="L24" s="15"/>
      <c r="M24" s="15"/>
      <c r="N24" s="15"/>
      <c r="O24" s="15"/>
    </row>
    <row r="25" spans="2:15" s="24" customFormat="1" ht="9.75" customHeight="1">
      <c r="B25" s="15"/>
      <c r="C25" s="15"/>
      <c r="D25" s="15"/>
      <c r="E25" s="15"/>
      <c r="F25" s="15"/>
      <c r="G25" s="15"/>
      <c r="H25" s="15"/>
      <c r="I25" s="15"/>
      <c r="J25" s="15"/>
      <c r="K25" s="15"/>
      <c r="L25" s="15"/>
      <c r="M25" s="15"/>
      <c r="N25" s="15"/>
      <c r="O25" s="15"/>
    </row>
    <row r="26" spans="2:15" s="24" customFormat="1" ht="19.5" customHeight="1">
      <c r="B26" s="106" t="s">
        <v>279</v>
      </c>
      <c r="C26" s="106"/>
      <c r="D26" s="106"/>
      <c r="E26" s="106"/>
      <c r="F26" s="15"/>
      <c r="G26" s="15"/>
      <c r="H26" s="15"/>
      <c r="I26" s="15"/>
      <c r="J26" s="15"/>
      <c r="K26" s="15"/>
      <c r="L26" s="15"/>
      <c r="M26" s="15"/>
      <c r="N26" s="15"/>
      <c r="O26" s="15"/>
    </row>
    <row r="27" spans="2:15" s="24" customFormat="1" ht="19.5" customHeight="1">
      <c r="B27" s="22"/>
      <c r="C27" s="22"/>
      <c r="D27" s="22"/>
      <c r="E27" s="22"/>
      <c r="F27" s="22"/>
      <c r="G27" s="22"/>
      <c r="H27" s="22"/>
      <c r="I27" s="22"/>
      <c r="J27" s="22"/>
      <c r="K27" s="22"/>
      <c r="L27" s="22"/>
      <c r="M27" s="22"/>
      <c r="N27" s="22"/>
      <c r="O27" s="15"/>
    </row>
    <row r="28" spans="2:15" s="24" customFormat="1" ht="19.5" customHeight="1">
      <c r="B28" s="22"/>
      <c r="C28" s="22"/>
      <c r="D28" s="22"/>
      <c r="E28" s="22"/>
      <c r="F28" s="22"/>
      <c r="G28" s="22"/>
      <c r="H28" s="22"/>
      <c r="I28" s="22"/>
      <c r="J28" s="22"/>
      <c r="K28" s="22"/>
      <c r="L28" s="22"/>
      <c r="M28" s="22"/>
      <c r="N28" s="22"/>
      <c r="O28" s="15"/>
    </row>
    <row r="29" spans="2:15" s="24" customFormat="1" ht="19.5" customHeight="1">
      <c r="B29" s="22"/>
      <c r="C29" s="22"/>
      <c r="D29" s="22"/>
      <c r="E29" s="22"/>
      <c r="F29" s="22"/>
      <c r="G29" s="22"/>
      <c r="H29" s="22"/>
      <c r="I29" s="22"/>
      <c r="J29" s="22"/>
      <c r="K29" s="22"/>
      <c r="L29" s="22"/>
      <c r="M29" s="22"/>
      <c r="N29" s="22"/>
      <c r="O29" s="15"/>
    </row>
    <row r="30" spans="2:15" ht="19.5" customHeight="1">
      <c r="B30" s="66"/>
      <c r="C30" s="66"/>
      <c r="D30" s="66"/>
      <c r="E30" s="66"/>
      <c r="F30" s="66"/>
      <c r="G30" s="66"/>
      <c r="H30" s="66"/>
      <c r="I30" s="66"/>
      <c r="J30" s="66"/>
      <c r="K30" s="66"/>
      <c r="L30" s="66"/>
      <c r="M30" s="66"/>
      <c r="N30" s="66"/>
      <c r="O30" s="23"/>
    </row>
    <row r="31" spans="2:15" ht="19.5" customHeight="1">
      <c r="B31" s="66"/>
      <c r="C31" s="66"/>
      <c r="D31" s="66"/>
      <c r="E31" s="66"/>
      <c r="F31" s="66"/>
      <c r="G31" s="66"/>
      <c r="H31" s="66"/>
      <c r="I31" s="66"/>
      <c r="J31" s="66"/>
      <c r="K31" s="66"/>
      <c r="L31" s="66"/>
      <c r="M31" s="66"/>
      <c r="N31" s="66"/>
      <c r="O31" s="23"/>
    </row>
    <row r="32" spans="2:15" ht="19.5" customHeight="1">
      <c r="B32" s="66"/>
      <c r="C32" s="66"/>
      <c r="D32" s="66"/>
      <c r="E32" s="66"/>
      <c r="F32" s="66"/>
      <c r="G32" s="66"/>
      <c r="H32" s="66"/>
      <c r="I32" s="66"/>
      <c r="J32" s="66"/>
      <c r="K32" s="66"/>
      <c r="L32" s="66"/>
      <c r="M32" s="66"/>
      <c r="N32" s="66"/>
      <c r="O32" s="23"/>
    </row>
    <row r="33" spans="2:15" ht="19.5" customHeight="1">
      <c r="B33" s="66"/>
      <c r="C33" s="66"/>
      <c r="D33" s="66"/>
      <c r="E33" s="66"/>
      <c r="F33" s="66"/>
      <c r="G33" s="66"/>
      <c r="H33" s="66"/>
      <c r="I33" s="66"/>
      <c r="J33" s="66"/>
      <c r="K33" s="66"/>
      <c r="L33" s="66"/>
      <c r="M33" s="66"/>
      <c r="N33" s="66"/>
      <c r="O33" s="23"/>
    </row>
    <row r="34" spans="2:15" ht="19.5" customHeight="1">
      <c r="B34" s="66"/>
      <c r="C34" s="66"/>
      <c r="D34" s="66"/>
      <c r="E34" s="66"/>
      <c r="F34" s="66"/>
      <c r="G34" s="66"/>
      <c r="H34" s="66"/>
      <c r="I34" s="23"/>
      <c r="O34" s="23"/>
    </row>
    <row r="35" spans="2:15" ht="18.75" customHeight="1">
      <c r="B35" s="66"/>
      <c r="C35" s="66"/>
      <c r="D35" s="66"/>
      <c r="E35" s="66"/>
      <c r="F35" s="66"/>
      <c r="G35" s="66"/>
      <c r="H35" s="66"/>
      <c r="I35" s="23"/>
    </row>
    <row r="36" spans="2:15" ht="18.75" customHeight="1">
      <c r="B36" s="66"/>
      <c r="C36" s="66"/>
      <c r="D36" s="66"/>
      <c r="E36" s="66"/>
      <c r="F36" s="66"/>
      <c r="G36" s="66"/>
      <c r="H36" s="66"/>
      <c r="I36" s="23"/>
    </row>
    <row r="37" spans="2:15" ht="18.75" customHeight="1"/>
  </sheetData>
  <mergeCells count="4">
    <mergeCell ref="B2:M2"/>
    <mergeCell ref="K4:K5"/>
    <mergeCell ref="L4:L5"/>
    <mergeCell ref="M4:M5"/>
  </mergeCells>
  <phoneticPr fontId="1"/>
  <hyperlinks>
    <hyperlink ref="B26" location="はじめに!A1" display="★目的別使用申請様式チャート図に戻る"/>
    <hyperlink ref="B26:E26" location="はじめに!A1" display="★目的別使用申請様式チャート図に戻る"/>
    <hyperlink ref="B6:H6" location="様式②上期!A1" display="様式第２号"/>
    <hyperlink ref="C7:J7" location="①1.概要!A1" display="１．"/>
    <hyperlink ref="C8:J8" location="'①2.申請事業の目的 '!A1" display="２．"/>
    <hyperlink ref="C9:J9" location="'①3.実施体制 '!A1" display="３．"/>
    <hyperlink ref="B20:E20" location="②上期報告書!A1" display="（別添２）"/>
    <hyperlink ref="C10:E10" location="'②4.実施状況（BM）'!A1" display="４．"/>
    <hyperlink ref="C12:E12" location="'②5.スケジュール（BM） '!A1" display="５．"/>
    <hyperlink ref="C14:E14" location="'②6.成果報告（BM） '!A1" display="６．"/>
    <hyperlink ref="C16:E16" location="②上期報告書!A1" display="７．"/>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24" max="13" man="1"/>
  </rowBreaks>
  <colBreaks count="1" manualBreakCount="1">
    <brk id="14" max="5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43"/>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6.875" style="700" customWidth="1"/>
    <col min="5" max="5" width="12" style="700" customWidth="1"/>
    <col min="6" max="6" width="9" style="700" customWidth="1"/>
    <col min="7" max="7" width="11.5" style="700" customWidth="1"/>
    <col min="8" max="8" width="10.625" style="700" customWidth="1"/>
    <col min="9" max="9" width="16.625" style="700" customWidth="1"/>
    <col min="10" max="10" width="9.875" style="700" customWidth="1"/>
    <col min="11" max="11" width="12.75" style="700" customWidth="1"/>
    <col min="12" max="13" width="9.875" style="700" customWidth="1"/>
    <col min="14" max="14" width="9" style="700"/>
    <col min="15" max="15" width="1.625" style="700" customWidth="1"/>
    <col min="16" max="16384" width="9" style="700"/>
  </cols>
  <sheetData>
    <row r="1" spans="2:15" ht="9" customHeight="1"/>
    <row r="2" spans="2:15" ht="19.5" customHeight="1">
      <c r="B2" s="701"/>
      <c r="C2" s="701"/>
      <c r="D2" s="701"/>
      <c r="E2" s="701"/>
      <c r="F2" s="701"/>
      <c r="G2" s="701"/>
      <c r="H2" s="701"/>
      <c r="O2" s="701"/>
    </row>
    <row r="3" spans="2:15" ht="22.5" customHeight="1">
      <c r="L3" s="702" t="s">
        <v>115</v>
      </c>
      <c r="M3" s="702"/>
      <c r="O3" s="701"/>
    </row>
    <row r="4" spans="2:15" ht="22.5" customHeight="1">
      <c r="B4" s="701"/>
      <c r="C4" s="701"/>
      <c r="D4" s="701"/>
      <c r="E4" s="701"/>
      <c r="F4" s="701"/>
      <c r="G4" s="701"/>
      <c r="H4" s="701"/>
      <c r="I4" s="701"/>
      <c r="J4" s="701"/>
      <c r="K4" s="701"/>
      <c r="L4" s="701"/>
      <c r="M4" s="701"/>
      <c r="O4" s="701"/>
    </row>
    <row r="5" spans="2:15" ht="22.5" customHeight="1">
      <c r="B5" s="703" t="s">
        <v>35</v>
      </c>
      <c r="C5" s="701"/>
      <c r="D5" s="701"/>
      <c r="E5" s="701"/>
      <c r="F5" s="701"/>
      <c r="G5" s="701"/>
      <c r="H5" s="701"/>
      <c r="I5" s="701"/>
      <c r="J5" s="701"/>
      <c r="K5" s="701"/>
      <c r="L5" s="701"/>
      <c r="M5" s="701"/>
      <c r="O5" s="701"/>
    </row>
    <row r="6" spans="2:15" ht="22.5" customHeight="1">
      <c r="B6" s="701"/>
      <c r="C6" s="701"/>
      <c r="D6" s="701"/>
      <c r="E6" s="701"/>
      <c r="F6" s="701"/>
      <c r="G6" s="701"/>
      <c r="H6" s="701"/>
      <c r="I6" s="701"/>
      <c r="J6" s="701"/>
      <c r="K6" s="701"/>
      <c r="L6" s="701"/>
      <c r="M6" s="701"/>
      <c r="O6" s="701"/>
    </row>
    <row r="7" spans="2:15" ht="22.5" customHeight="1">
      <c r="B7" s="701"/>
      <c r="C7" s="701"/>
      <c r="D7" s="701"/>
      <c r="E7" s="701"/>
      <c r="F7" s="701"/>
      <c r="G7" s="701"/>
      <c r="H7" s="701"/>
      <c r="I7" s="701"/>
      <c r="J7" s="701"/>
      <c r="K7" s="701"/>
      <c r="L7" s="701"/>
      <c r="M7" s="701"/>
      <c r="O7" s="701"/>
    </row>
    <row r="8" spans="2:15" ht="22.5" customHeight="1">
      <c r="B8" s="701"/>
      <c r="C8" s="701"/>
      <c r="D8" s="701"/>
      <c r="E8" s="701"/>
      <c r="F8" s="701"/>
      <c r="G8" s="701"/>
      <c r="I8" s="704" t="s">
        <v>205</v>
      </c>
      <c r="J8" s="705" t="str">
        <f>IF(様式①申請!J8="","",様式①申請!J8)</f>
        <v/>
      </c>
      <c r="K8" s="705"/>
      <c r="L8" s="705"/>
      <c r="M8" s="705"/>
      <c r="N8" s="705"/>
      <c r="O8" s="701"/>
    </row>
    <row r="9" spans="2:15" ht="28.5" customHeight="1">
      <c r="B9" s="701"/>
      <c r="C9" s="701"/>
      <c r="D9" s="701"/>
      <c r="E9" s="701"/>
      <c r="F9" s="701"/>
      <c r="G9" s="701"/>
      <c r="I9" s="704" t="s">
        <v>33</v>
      </c>
      <c r="J9" s="706" t="str">
        <f>IF(様式①申請!J9="","",様式①申請!J9)</f>
        <v/>
      </c>
      <c r="K9" s="706"/>
      <c r="L9" s="706"/>
      <c r="M9" s="706"/>
      <c r="N9" s="706"/>
      <c r="O9" s="701"/>
    </row>
    <row r="10" spans="2:15" ht="22.5" customHeight="1">
      <c r="O10" s="701"/>
    </row>
    <row r="11" spans="2:15" ht="22.5" customHeight="1">
      <c r="C11" s="701"/>
      <c r="D11" s="701"/>
      <c r="E11" s="701"/>
      <c r="F11" s="701"/>
      <c r="G11" s="701"/>
      <c r="H11" s="701"/>
      <c r="I11" s="701"/>
      <c r="J11" s="701"/>
      <c r="K11" s="701"/>
      <c r="L11" s="701"/>
      <c r="M11" s="701"/>
      <c r="O11" s="701"/>
    </row>
    <row r="12" spans="2:15" ht="22.5" customHeight="1">
      <c r="B12" s="701"/>
      <c r="E12" s="707" t="s">
        <v>402</v>
      </c>
      <c r="F12" s="701"/>
      <c r="G12" s="701"/>
      <c r="H12" s="701"/>
      <c r="I12" s="701"/>
      <c r="J12" s="701"/>
      <c r="K12" s="701"/>
      <c r="L12" s="701"/>
      <c r="M12" s="701"/>
      <c r="O12" s="701"/>
    </row>
    <row r="13" spans="2:15" ht="22.5" customHeight="1">
      <c r="B13" s="701"/>
      <c r="C13" s="701"/>
      <c r="E13" s="708"/>
      <c r="F13" s="701"/>
      <c r="G13" s="701"/>
      <c r="H13" s="701"/>
      <c r="I13" s="701"/>
      <c r="J13" s="701"/>
      <c r="K13" s="701"/>
      <c r="L13" s="701"/>
      <c r="M13" s="701"/>
      <c r="O13" s="701"/>
    </row>
    <row r="14" spans="2:15" ht="22.5" customHeight="1">
      <c r="B14" s="701"/>
      <c r="C14" s="701"/>
      <c r="E14" s="708"/>
      <c r="F14" s="701"/>
      <c r="G14" s="701"/>
      <c r="H14" s="701"/>
      <c r="I14" s="701"/>
      <c r="J14" s="701"/>
      <c r="K14" s="701"/>
      <c r="L14" s="701"/>
      <c r="M14" s="701"/>
      <c r="O14" s="701"/>
    </row>
    <row r="15" spans="2:15" ht="22.5" customHeight="1">
      <c r="B15" s="701"/>
      <c r="E15" s="708"/>
      <c r="F15" s="701"/>
      <c r="G15" s="701"/>
      <c r="H15" s="701"/>
      <c r="I15" s="701"/>
      <c r="J15" s="701"/>
      <c r="K15" s="701"/>
      <c r="L15" s="701"/>
      <c r="M15" s="701"/>
      <c r="O15" s="701"/>
    </row>
    <row r="16" spans="2:15" ht="22.5" customHeight="1">
      <c r="B16" s="701"/>
      <c r="C16" s="701"/>
      <c r="E16" s="709" t="s">
        <v>36</v>
      </c>
      <c r="F16" s="710"/>
      <c r="G16" s="710"/>
      <c r="H16" s="710"/>
      <c r="I16" s="710"/>
      <c r="J16" s="701"/>
      <c r="K16" s="701"/>
      <c r="L16" s="701"/>
      <c r="M16" s="701"/>
      <c r="O16" s="701"/>
    </row>
    <row r="17" spans="2:15" ht="22.5" customHeight="1">
      <c r="B17" s="701"/>
      <c r="C17" s="701"/>
      <c r="E17" s="701"/>
      <c r="F17" s="701"/>
      <c r="G17" s="701"/>
      <c r="H17" s="701"/>
      <c r="I17" s="701"/>
      <c r="J17" s="701"/>
      <c r="K17" s="701"/>
      <c r="L17" s="701"/>
      <c r="M17" s="701"/>
      <c r="O17" s="701"/>
    </row>
    <row r="18" spans="2:15" ht="22.5" customHeight="1">
      <c r="B18" s="701"/>
      <c r="C18" s="701"/>
      <c r="D18" s="701"/>
      <c r="E18" s="701"/>
      <c r="F18" s="701"/>
      <c r="G18" s="701"/>
      <c r="H18" s="701"/>
      <c r="I18" s="701"/>
      <c r="J18" s="701"/>
      <c r="K18" s="701"/>
      <c r="L18" s="701"/>
      <c r="M18" s="701"/>
      <c r="O18" s="701"/>
    </row>
    <row r="19" spans="2:15" ht="22.5" customHeight="1">
      <c r="B19" s="701"/>
      <c r="C19" s="701"/>
      <c r="D19" s="701"/>
      <c r="E19" s="711"/>
      <c r="F19" s="711"/>
      <c r="G19" s="711"/>
      <c r="H19" s="711"/>
      <c r="I19" s="711"/>
      <c r="J19" s="711"/>
      <c r="K19" s="711"/>
      <c r="L19" s="711"/>
      <c r="M19" s="711"/>
      <c r="N19" s="711"/>
      <c r="O19" s="701"/>
    </row>
    <row r="20" spans="2:15" ht="22.5" customHeight="1">
      <c r="B20" s="701"/>
      <c r="C20" s="701"/>
      <c r="D20" s="701"/>
      <c r="E20" s="711"/>
      <c r="F20" s="711"/>
      <c r="G20" s="711"/>
      <c r="H20" s="711"/>
      <c r="I20" s="711"/>
      <c r="J20" s="711"/>
      <c r="K20" s="711"/>
      <c r="L20" s="711"/>
      <c r="M20" s="711"/>
      <c r="N20" s="711"/>
      <c r="O20" s="701"/>
    </row>
    <row r="21" spans="2:15" ht="22.5" customHeight="1">
      <c r="B21" s="701"/>
      <c r="C21" s="701"/>
      <c r="D21" s="701"/>
      <c r="E21" s="711"/>
      <c r="F21" s="711"/>
      <c r="G21" s="711"/>
      <c r="H21" s="711"/>
      <c r="I21" s="711"/>
      <c r="J21" s="711"/>
      <c r="K21" s="711"/>
      <c r="L21" s="711"/>
      <c r="M21" s="711"/>
      <c r="N21" s="711"/>
      <c r="O21" s="701"/>
    </row>
    <row r="22" spans="2:15" ht="22.5" customHeight="1">
      <c r="B22" s="701"/>
      <c r="C22" s="701"/>
      <c r="D22" s="701"/>
      <c r="E22" s="711"/>
      <c r="F22" s="711"/>
      <c r="G22" s="711"/>
      <c r="H22" s="711"/>
      <c r="I22" s="711"/>
      <c r="J22" s="711"/>
      <c r="K22" s="711"/>
      <c r="L22" s="711"/>
      <c r="M22" s="711"/>
      <c r="N22" s="711"/>
      <c r="O22" s="701"/>
    </row>
    <row r="23" spans="2:15" ht="22.5" customHeight="1">
      <c r="B23" s="701"/>
      <c r="C23" s="701"/>
      <c r="D23" s="701"/>
      <c r="E23" s="701"/>
      <c r="F23" s="701"/>
      <c r="G23" s="701"/>
      <c r="H23" s="701"/>
      <c r="I23" s="701"/>
      <c r="J23" s="701"/>
      <c r="K23" s="701"/>
      <c r="L23" s="701"/>
      <c r="M23" s="701"/>
      <c r="N23" s="701"/>
      <c r="O23" s="701"/>
    </row>
    <row r="24" spans="2:15" ht="22.5" customHeight="1">
      <c r="B24" s="701"/>
      <c r="C24" s="701"/>
      <c r="D24" s="701"/>
      <c r="E24" s="701"/>
      <c r="F24" s="701"/>
      <c r="G24" s="701"/>
      <c r="H24" s="701"/>
      <c r="I24" s="701"/>
      <c r="J24" s="701"/>
      <c r="K24" s="701"/>
      <c r="L24" s="701"/>
      <c r="M24" s="701"/>
      <c r="N24" s="701"/>
      <c r="O24" s="701"/>
    </row>
    <row r="25" spans="2:15" ht="22.5" customHeight="1">
      <c r="B25" s="701"/>
      <c r="C25" s="701"/>
      <c r="D25" s="701"/>
      <c r="E25" s="701"/>
      <c r="F25" s="701"/>
      <c r="G25" s="701"/>
      <c r="H25" s="701"/>
      <c r="I25" s="701"/>
      <c r="J25" s="701"/>
      <c r="K25" s="701"/>
      <c r="L25" s="701"/>
      <c r="M25" s="701"/>
      <c r="N25" s="701"/>
      <c r="O25" s="701"/>
    </row>
    <row r="26" spans="2:15" ht="11.25" customHeight="1">
      <c r="B26" s="701"/>
      <c r="C26" s="701"/>
      <c r="D26" s="701"/>
      <c r="E26" s="701"/>
      <c r="F26" s="701"/>
      <c r="G26" s="701"/>
      <c r="H26" s="701"/>
      <c r="I26" s="701"/>
      <c r="J26" s="701"/>
      <c r="K26" s="701"/>
      <c r="L26" s="701"/>
      <c r="M26" s="701"/>
      <c r="O26" s="701"/>
    </row>
    <row r="27" spans="2:15" ht="8.25" customHeight="1">
      <c r="B27" s="701"/>
      <c r="C27" s="701"/>
      <c r="D27" s="701"/>
      <c r="E27" s="701"/>
      <c r="F27" s="701"/>
      <c r="G27" s="701"/>
      <c r="H27" s="701"/>
      <c r="I27" s="701"/>
      <c r="J27" s="701"/>
      <c r="K27" s="701"/>
      <c r="L27" s="701"/>
      <c r="M27" s="701"/>
      <c r="O27" s="701"/>
    </row>
    <row r="28" spans="2:15" ht="19.5" customHeight="1">
      <c r="B28" s="701"/>
      <c r="C28" s="701"/>
      <c r="D28" s="701"/>
      <c r="E28" s="701"/>
      <c r="F28" s="701"/>
      <c r="G28" s="701"/>
      <c r="H28" s="701"/>
      <c r="I28" s="701"/>
      <c r="J28" s="701"/>
      <c r="K28" s="701"/>
      <c r="L28" s="701"/>
      <c r="M28" s="701"/>
      <c r="O28" s="701"/>
    </row>
    <row r="29" spans="2:15" ht="19.5" customHeight="1">
      <c r="B29" s="701"/>
      <c r="C29" s="701"/>
      <c r="D29" s="701"/>
      <c r="E29" s="701"/>
      <c r="F29" s="701"/>
      <c r="G29" s="701"/>
      <c r="H29" s="701"/>
      <c r="I29" s="701"/>
      <c r="J29" s="701"/>
      <c r="K29" s="701"/>
      <c r="L29" s="701"/>
      <c r="M29" s="701"/>
      <c r="O29" s="701"/>
    </row>
    <row r="30" spans="2:15" ht="19.5" customHeight="1">
      <c r="C30" s="701"/>
      <c r="D30" s="701"/>
      <c r="E30" s="701"/>
      <c r="F30" s="701"/>
      <c r="G30" s="701"/>
      <c r="H30" s="701"/>
      <c r="I30" s="701"/>
      <c r="J30" s="701"/>
      <c r="K30" s="701"/>
      <c r="L30" s="701"/>
      <c r="M30" s="701"/>
      <c r="O30" s="701"/>
    </row>
    <row r="31" spans="2:15" ht="19.5" customHeight="1">
      <c r="B31" s="701"/>
      <c r="C31" s="701"/>
      <c r="D31" s="701"/>
      <c r="E31" s="701"/>
      <c r="F31" s="701"/>
      <c r="G31" s="701"/>
      <c r="H31" s="701"/>
      <c r="I31" s="701"/>
      <c r="J31" s="701"/>
      <c r="K31" s="701"/>
      <c r="L31" s="701"/>
      <c r="M31" s="701"/>
      <c r="O31" s="701"/>
    </row>
    <row r="32" spans="2:15" ht="19.5" customHeight="1">
      <c r="B32" s="701"/>
      <c r="C32" s="701"/>
      <c r="D32" s="701"/>
      <c r="E32" s="701"/>
      <c r="F32" s="701"/>
      <c r="G32" s="701"/>
      <c r="H32" s="701"/>
      <c r="I32" s="701"/>
      <c r="J32" s="701"/>
      <c r="K32" s="701"/>
      <c r="L32" s="701"/>
      <c r="M32" s="701"/>
      <c r="O32" s="701"/>
    </row>
    <row r="33" spans="2:15" ht="19.5" customHeight="1">
      <c r="B33" s="712"/>
      <c r="C33" s="712"/>
      <c r="D33" s="712"/>
      <c r="E33" s="712"/>
      <c r="F33" s="712"/>
      <c r="G33" s="712"/>
      <c r="H33" s="712"/>
      <c r="I33" s="712"/>
      <c r="J33" s="712"/>
      <c r="K33" s="712"/>
      <c r="L33" s="712"/>
      <c r="M33" s="712"/>
      <c r="O33" s="701"/>
    </row>
    <row r="34" spans="2:15" ht="19.5" customHeight="1">
      <c r="B34" s="712"/>
      <c r="C34" s="712"/>
      <c r="D34" s="712"/>
      <c r="E34" s="712"/>
      <c r="F34" s="712"/>
      <c r="G34" s="712"/>
      <c r="H34" s="712"/>
      <c r="I34" s="712"/>
      <c r="J34" s="712"/>
      <c r="K34" s="712"/>
      <c r="L34" s="712"/>
      <c r="M34" s="712"/>
      <c r="O34" s="701"/>
    </row>
    <row r="35" spans="2:15" ht="19.5" customHeight="1">
      <c r="B35" s="712"/>
      <c r="C35" s="712"/>
      <c r="D35" s="712"/>
      <c r="E35" s="712"/>
      <c r="F35" s="712"/>
      <c r="G35" s="712"/>
      <c r="H35" s="712"/>
      <c r="I35" s="712"/>
      <c r="J35" s="712"/>
      <c r="K35" s="712"/>
      <c r="L35" s="712"/>
      <c r="M35" s="712"/>
      <c r="O35" s="701"/>
    </row>
    <row r="36" spans="2:15" ht="19.5" customHeight="1">
      <c r="B36" s="712"/>
      <c r="C36" s="712"/>
      <c r="D36" s="712"/>
      <c r="E36" s="712"/>
      <c r="F36" s="712"/>
      <c r="G36" s="712"/>
      <c r="H36" s="712"/>
      <c r="I36" s="712"/>
      <c r="J36" s="712"/>
      <c r="K36" s="712"/>
      <c r="L36" s="712"/>
      <c r="M36" s="712"/>
      <c r="O36" s="701"/>
    </row>
    <row r="37" spans="2:15" ht="19.5" customHeight="1">
      <c r="B37" s="712"/>
      <c r="C37" s="712"/>
      <c r="D37" s="712"/>
      <c r="E37" s="712"/>
      <c r="F37" s="712"/>
      <c r="G37" s="712"/>
      <c r="H37" s="712"/>
      <c r="I37" s="712"/>
      <c r="J37" s="712"/>
      <c r="K37" s="712"/>
      <c r="L37" s="712"/>
      <c r="M37" s="712"/>
      <c r="O37" s="701"/>
    </row>
    <row r="38" spans="2:15" ht="19.5" customHeight="1">
      <c r="B38" s="712"/>
      <c r="C38" s="712"/>
      <c r="D38" s="712"/>
      <c r="E38" s="712"/>
      <c r="F38" s="712"/>
      <c r="G38" s="712"/>
      <c r="H38" s="712"/>
      <c r="I38" s="712"/>
      <c r="J38" s="712"/>
      <c r="K38" s="712"/>
      <c r="L38" s="712"/>
      <c r="M38" s="712"/>
      <c r="O38" s="701"/>
    </row>
    <row r="39" spans="2:15" ht="19.5" customHeight="1">
      <c r="B39" s="712"/>
      <c r="C39" s="712"/>
      <c r="D39" s="712"/>
      <c r="E39" s="712"/>
      <c r="F39" s="712"/>
      <c r="G39" s="712"/>
      <c r="H39" s="712"/>
      <c r="I39" s="712"/>
      <c r="J39" s="712"/>
      <c r="K39" s="712"/>
      <c r="L39" s="712"/>
      <c r="M39" s="712"/>
      <c r="O39" s="701"/>
    </row>
    <row r="40" spans="2:15" ht="19.5" customHeight="1">
      <c r="B40" s="712"/>
      <c r="C40" s="712"/>
      <c r="D40" s="712"/>
      <c r="E40" s="712"/>
      <c r="F40" s="712"/>
      <c r="G40" s="712"/>
      <c r="H40" s="712"/>
      <c r="I40" s="712"/>
      <c r="J40" s="701"/>
      <c r="O40" s="701"/>
    </row>
    <row r="41" spans="2:15" ht="18.75" customHeight="1">
      <c r="B41" s="712"/>
      <c r="C41" s="712"/>
      <c r="D41" s="712"/>
      <c r="E41" s="712"/>
      <c r="F41" s="712"/>
      <c r="G41" s="712"/>
      <c r="H41" s="712"/>
      <c r="I41" s="712"/>
      <c r="J41" s="701"/>
    </row>
    <row r="42" spans="2:15" ht="18.75" customHeight="1">
      <c r="B42" s="712"/>
      <c r="C42" s="712"/>
      <c r="D42" s="712"/>
      <c r="E42" s="712"/>
      <c r="F42" s="712"/>
      <c r="G42" s="712"/>
      <c r="H42" s="712"/>
      <c r="I42" s="712"/>
      <c r="J42" s="701"/>
    </row>
    <row r="43" spans="2:15" ht="18.75" customHeight="1"/>
  </sheetData>
  <sheetProtection algorithmName="SHA-512" hashValue="Ia/Y1huwdwJhMzO8N7exLMK/ISbLLsbnElnzAlY51VZaKHfJ1z9TW0MRjerGR9gKpu1XbRzU+UxPm84s7FJVFQ==" saltValue="+qk6qca4+Gva/ap5Z6iyCA==" spinCount="100000" sheet="1" scenarios="1" formatCells="0" formatColumns="0" formatRows="0"/>
  <mergeCells count="3">
    <mergeCell ref="L3:M3"/>
    <mergeCell ref="J8:N8"/>
    <mergeCell ref="J9:N9"/>
  </mergeCells>
  <phoneticPr fontId="1"/>
  <conditionalFormatting sqref="L3:M3">
    <cfRule type="containsText" dxfId="167"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R12"/>
  <sheetViews>
    <sheetView showWhiteSpace="0" view="pageBreakPreview" zoomScaleNormal="100" zoomScaleSheetLayoutView="100" workbookViewId="0"/>
  </sheetViews>
  <sheetFormatPr defaultColWidth="9" defaultRowHeight="13.5"/>
  <cols>
    <col min="1" max="1" width="1.625" style="214" customWidth="1"/>
    <col min="2" max="2" width="5.125" style="214" customWidth="1"/>
    <col min="3" max="3" width="23.625" style="214" customWidth="1"/>
    <col min="4" max="4" width="18.5" style="214" customWidth="1"/>
    <col min="5" max="5" width="11.875" style="214" customWidth="1"/>
    <col min="6" max="7" width="11" style="214" customWidth="1"/>
    <col min="8" max="8" width="10.125" style="214" customWidth="1"/>
    <col min="9" max="12" width="7.625" style="214" customWidth="1"/>
    <col min="13" max="13" width="1.25" style="214" customWidth="1"/>
    <col min="14" max="14" width="9" style="214"/>
    <col min="15" max="15" width="0" style="220" hidden="1" customWidth="1"/>
    <col min="16" max="18" width="0" style="214" hidden="1" customWidth="1"/>
    <col min="19" max="16384" width="9" style="214"/>
  </cols>
  <sheetData>
    <row r="1" spans="2:18" ht="8.25" customHeight="1"/>
    <row r="2" spans="2:18" ht="16.5" customHeight="1" thickBot="1">
      <c r="B2" s="364" t="s">
        <v>376</v>
      </c>
    </row>
    <row r="3" spans="2:18" ht="19.5" customHeight="1">
      <c r="B3" s="365" t="s">
        <v>24</v>
      </c>
      <c r="C3" s="366" t="s">
        <v>340</v>
      </c>
      <c r="D3" s="367"/>
      <c r="E3" s="368" t="s">
        <v>177</v>
      </c>
      <c r="F3" s="368" t="s">
        <v>21</v>
      </c>
      <c r="G3" s="371" t="s">
        <v>284</v>
      </c>
      <c r="H3" s="369" t="s">
        <v>211</v>
      </c>
      <c r="I3" s="372" t="s">
        <v>285</v>
      </c>
      <c r="J3" s="372"/>
      <c r="K3" s="372"/>
      <c r="L3" s="373"/>
      <c r="O3" s="713" t="s">
        <v>212</v>
      </c>
      <c r="P3" s="714" t="s">
        <v>237</v>
      </c>
      <c r="Q3" s="714"/>
      <c r="R3" s="714"/>
    </row>
    <row r="4" spans="2:18" ht="19.5" customHeight="1" thickBot="1">
      <c r="B4" s="375"/>
      <c r="C4" s="376" t="s">
        <v>296</v>
      </c>
      <c r="D4" s="376" t="s">
        <v>122</v>
      </c>
      <c r="E4" s="377"/>
      <c r="F4" s="377"/>
      <c r="G4" s="380"/>
      <c r="H4" s="380"/>
      <c r="I4" s="381"/>
      <c r="J4" s="381"/>
      <c r="K4" s="381"/>
      <c r="L4" s="382"/>
      <c r="O4" s="713"/>
      <c r="P4" s="715" t="s">
        <v>235</v>
      </c>
      <c r="Q4" s="715" t="s">
        <v>236</v>
      </c>
      <c r="R4" s="715" t="s">
        <v>72</v>
      </c>
    </row>
    <row r="5" spans="2:18" ht="105.75" customHeight="1">
      <c r="B5" s="409" t="str">
        <f>IF(C5="","",IF('⑦1.活動計画変更（BM）'!C6="中止","中止",'①4.事業内容（BM）'!B5))</f>
        <v/>
      </c>
      <c r="C5" s="727" t="str">
        <f>IF('⑦1.活動計画変更（BM）'!C6="変更",'⑦1.活動計画変更（BM）'!D6,IF('⑦1.活動計画変更（BM）'!C6="中止",0,'⑦1.活動計画変更（BM）'!D5))</f>
        <v/>
      </c>
      <c r="D5" s="728" t="str">
        <f>IF('⑦1.活動計画変更（BM）'!C6="変更",'⑦1.活動計画変更（BM）'!E6,IF('⑦1.活動計画変更（BM）'!C6="中止",0,'⑦1.活動計画変更（BM）'!E5))</f>
        <v/>
      </c>
      <c r="E5" s="729" t="str">
        <f>IF('⑦1.活動計画変更（BM）'!C6="変更",'⑦1.活動計画変更（BM）'!F6,IF('⑦1.活動計画変更（BM）'!C6="中止","",'⑦1.活動計画変更（BM）'!F5))</f>
        <v/>
      </c>
      <c r="F5" s="729" t="str">
        <f>IF('⑦1.活動計画変更（BM）'!C6="変更",'⑦1.活動計画変更（BM）'!G6,IF('⑦1.活動計画変更（BM）'!C6="中止","",'⑦1.活動計画変更（BM）'!G5))</f>
        <v/>
      </c>
      <c r="G5" s="730" t="str">
        <f>IF('⑦1.活動計画変更（BM）'!C6="変更",'⑦1.活動計画変更（BM）'!H6,IF('⑦1.活動計画変更（BM）'!C6="中止","",'⑦1.活動計画変更（BM）'!H5))</f>
        <v/>
      </c>
      <c r="H5" s="716" t="s">
        <v>117</v>
      </c>
      <c r="I5" s="717"/>
      <c r="J5" s="718"/>
      <c r="K5" s="718"/>
      <c r="L5" s="719"/>
      <c r="O5" s="549" t="str">
        <f t="array" ref="O5">IFERROR(INDEX($B$5:$B$8,SMALL(IF($H$5:$H$8="実施済",ROW($B$5:$B$8)),ROW(B1))-4,0),"")</f>
        <v/>
      </c>
      <c r="P5" s="547" t="str">
        <f>IF(O5="","",VLOOKUP(O$5:O$8,'①7.積算内訳（BM）'!$B$6:$H$37,5,FALSE))</f>
        <v/>
      </c>
      <c r="Q5" s="547" t="str">
        <f>IF(O5="","",VLOOKUP(O$5:O$8,'①7.積算内訳（BM）'!$B$6:$H$37,6,FALSE))</f>
        <v/>
      </c>
      <c r="R5" s="547" t="str">
        <f>IF(O5="","",VLOOKUP(O$5:O$8,'①7.積算内訳（BM）'!$B$6:$H$37,7,FALSE))</f>
        <v/>
      </c>
    </row>
    <row r="6" spans="2:18" ht="105.75" customHeight="1">
      <c r="B6" s="410" t="str">
        <f>IF(C6="","",IF('⑦1.活動計画変更（BM）'!C7="中止","中止",'①4.事業内容（BM）'!B6))</f>
        <v/>
      </c>
      <c r="C6" s="731" t="str">
        <f>IF('⑦1.活動計画変更（BM）'!C8="変更",'⑦1.活動計画変更（BM）'!D8,IF('⑦1.活動計画変更（BM）'!C8="中止",0,'⑦1.活動計画変更（BM）'!D7))</f>
        <v/>
      </c>
      <c r="D6" s="732" t="str">
        <f>IF('⑦1.活動計画変更（BM）'!C8="変更",'⑦1.活動計画変更（BM）'!E8,IF('⑦1.活動計画変更（BM）'!C8="中止",0,'⑦1.活動計画変更（BM）'!E7))</f>
        <v/>
      </c>
      <c r="E6" s="733" t="str">
        <f>IF('⑦1.活動計画変更（BM）'!C8="変更",'⑦1.活動計画変更（BM）'!F8,IF('⑦1.活動計画変更（BM）'!C8="中止","",'⑦1.活動計画変更（BM）'!F7))</f>
        <v/>
      </c>
      <c r="F6" s="733" t="str">
        <f>IF('⑦1.活動計画変更（BM）'!C8="変更",'⑦1.活動計画変更（BM）'!G8,IF('⑦1.活動計画変更（BM）'!C8="中止","",'⑦1.活動計画変更（BM）'!G7))</f>
        <v/>
      </c>
      <c r="G6" s="734" t="str">
        <f>IF('⑦1.活動計画変更（BM）'!C8="変更",'⑦1.活動計画変更（BM）'!H8,IF('⑦1.活動計画変更（BM）'!C8="中止","",'⑦1.活動計画変更（BM）'!H7))</f>
        <v/>
      </c>
      <c r="H6" s="720" t="s">
        <v>117</v>
      </c>
      <c r="I6" s="721"/>
      <c r="J6" s="721"/>
      <c r="K6" s="721"/>
      <c r="L6" s="722"/>
      <c r="O6" s="549" t="str">
        <f t="array" ref="O6">IFERROR(INDEX($B$5:$B$8,SMALL(IF($H$5:$H$8="実施済",ROW($B$5:$B$8)),ROW(B2))-4,0),"")</f>
        <v/>
      </c>
      <c r="P6" s="547" t="str">
        <f>IF(O6="","",VLOOKUP(O$5:O$8,'①7.積算内訳（BM）'!$B$6:$H$37,5,FALSE))</f>
        <v/>
      </c>
      <c r="Q6" s="547" t="str">
        <f>IF(O6="","",VLOOKUP(O$5:O$8,'①7.積算内訳（BM）'!$B$6:$H$37,6,FALSE))</f>
        <v/>
      </c>
      <c r="R6" s="547" t="str">
        <f>IF(O6="","",VLOOKUP(O$5:O$8,'①7.積算内訳（BM）'!$B$6:$H$37,7,FALSE))</f>
        <v/>
      </c>
    </row>
    <row r="7" spans="2:18" ht="105.75" customHeight="1">
      <c r="B7" s="410" t="str">
        <f>IF(C7="","",IF('⑦1.活動計画変更（BM）'!C8="中止","中止",'①4.事業内容（BM）'!B7))</f>
        <v/>
      </c>
      <c r="C7" s="731" t="str">
        <f>IF('⑦1.活動計画変更（BM）'!C10="変更",'⑦1.活動計画変更（BM）'!D10,IF('⑦1.活動計画変更（BM）'!C10="中止",0,'⑦1.活動計画変更（BM）'!D9))</f>
        <v/>
      </c>
      <c r="D7" s="731" t="str">
        <f>IF('⑦1.活動計画変更（BM）'!C10="変更",'⑦1.活動計画変更（BM）'!E10,IF('⑦1.活動計画変更（BM）'!C10="中止",0,'⑦1.活動計画変更（BM）'!E9))</f>
        <v/>
      </c>
      <c r="E7" s="735" t="str">
        <f>IF('⑦1.活動計画変更（BM）'!C10="変更",'⑦1.活動計画変更（BM）'!F10,IF('⑦1.活動計画変更（BM）'!C10="中止","",'⑦1.活動計画変更（BM）'!F9))</f>
        <v/>
      </c>
      <c r="F7" s="735" t="str">
        <f>IF('⑦1.活動計画変更（BM）'!C10="変更",'⑦1.活動計画変更（BM）'!G10,IF('⑦1.活動計画変更（BM）'!C10="中止","",'⑦1.活動計画変更（BM）'!G9))</f>
        <v/>
      </c>
      <c r="G7" s="734" t="str">
        <f>IF('⑦1.活動計画変更（BM）'!C10="変更",'⑦1.活動計画変更（BM）'!H10,IF('⑦1.活動計画変更（BM）'!C10="中止","",'⑦1.活動計画変更（BM）'!H9))</f>
        <v/>
      </c>
      <c r="H7" s="723" t="s">
        <v>117</v>
      </c>
      <c r="I7" s="721"/>
      <c r="J7" s="721"/>
      <c r="K7" s="721"/>
      <c r="L7" s="722"/>
      <c r="O7" s="549" t="str">
        <f t="array" ref="O7">IFERROR(INDEX($B$5:$B$8,SMALL(IF($H$5:$H$8="実施済",ROW($B$5:$B$8)),ROW(B3))-4,0),"")</f>
        <v/>
      </c>
      <c r="P7" s="547" t="str">
        <f>IF(O7="","",VLOOKUP(O$5:O$8,'①7.積算内訳（BM）'!$B$6:$H$37,5,FALSE))</f>
        <v/>
      </c>
      <c r="Q7" s="547" t="str">
        <f>IF(O7="","",VLOOKUP(O$5:O$8,'①7.積算内訳（BM）'!$B$6:$H$37,6,FALSE))</f>
        <v/>
      </c>
      <c r="R7" s="547" t="str">
        <f>IF(O7="","",VLOOKUP(O$5:O$8,'①7.積算内訳（BM）'!$B$6:$H$37,7,FALSE))</f>
        <v/>
      </c>
    </row>
    <row r="8" spans="2:18" ht="105.75" customHeight="1" thickBot="1">
      <c r="B8" s="411" t="str">
        <f>IF(C8="","",IF('⑦1.活動計画変更（BM）'!C9="中止","中止",'①4.事業内容（BM）'!B8))</f>
        <v/>
      </c>
      <c r="C8" s="736" t="str">
        <f>IF('⑦1.活動計画変更（BM）'!C12="変更",'⑦1.活動計画変更（BM）'!D12,IF('⑦1.活動計画変更（BM）'!C12="中止",0,'⑦1.活動計画変更（BM）'!D11))</f>
        <v/>
      </c>
      <c r="D8" s="737" t="str">
        <f>IF('⑦1.活動計画変更（BM）'!C12="変更",'⑦1.活動計画変更（BM）'!E12,IF('⑦1.活動計画変更（BM）'!C12="中止","",'⑦1.活動計画変更（BM）'!E11))</f>
        <v/>
      </c>
      <c r="E8" s="738" t="str">
        <f>IF('⑦1.活動計画変更（BM）'!C12="変更",'⑦1.活動計画変更（BM）'!F12,IF('⑦1.活動計画変更（BM）'!C12="中止","",'⑦1.活動計画変更（BM）'!F11))</f>
        <v/>
      </c>
      <c r="F8" s="738" t="str">
        <f>IF('⑦1.活動計画変更（BM）'!C12="変更",'⑦1.活動計画変更（BM）'!G12,IF('⑦1.活動計画変更（BM）'!C12="中止","",'⑦1.活動計画変更（BM）'!G11))</f>
        <v/>
      </c>
      <c r="G8" s="739" t="str">
        <f>IF('⑦1.活動計画変更（BM）'!C12="変更",'⑦1.活動計画変更（BM）'!H12,IF('⑦1.活動計画変更（BM）'!C12="中止","",'⑦1.活動計画変更（BM）'!H11))</f>
        <v/>
      </c>
      <c r="H8" s="724" t="s">
        <v>117</v>
      </c>
      <c r="I8" s="725"/>
      <c r="J8" s="725"/>
      <c r="K8" s="725"/>
      <c r="L8" s="726"/>
      <c r="O8" s="549" t="str">
        <f t="array" ref="O8">IFERROR(INDEX($B$5:$B$8,SMALL(IF($H$5:$H$8="実施済",ROW($B$5:$B$8)),ROW(B4))-4,0),"")</f>
        <v/>
      </c>
      <c r="P8" s="547" t="str">
        <f>IF(O8="","",VLOOKUP(O$5:O$8,'①7.積算内訳（BM）'!$B$6:$H$37,5,FALSE))</f>
        <v/>
      </c>
      <c r="Q8" s="547" t="str">
        <f>IF(O8="","",VLOOKUP(O$5:O$8,'①7.積算内訳（BM）'!$B$6:$H$37,6,FALSE))</f>
        <v/>
      </c>
      <c r="R8" s="547" t="str">
        <f>IF(O8="","",VLOOKUP(O$5:O$8,'①7.積算内訳（BM）'!$B$6:$H$37,7,FALSE))</f>
        <v/>
      </c>
    </row>
    <row r="9" spans="2:18">
      <c r="B9" s="405"/>
      <c r="C9" s="363"/>
    </row>
    <row r="10" spans="2:18">
      <c r="B10" s="405"/>
      <c r="C10" s="363"/>
    </row>
    <row r="11" spans="2:18">
      <c r="B11" s="405"/>
      <c r="C11" s="363"/>
    </row>
    <row r="12" spans="2:18">
      <c r="B12" s="363"/>
      <c r="C12" s="363"/>
    </row>
  </sheetData>
  <sheetProtection algorithmName="SHA-512" hashValue="r6HxuJVwLNLhCyvbh0tmtbOLtB3RyROvynFWA55Ipb8I4r6LSiggBU3gboDFGgFpXdIgG1VVnd9r5twDz17ttA==" saltValue="qgWi+1AIFF4jM26DKBEPAQ==" spinCount="100000" sheet="1" scenarios="1" formatCells="0" formatColumns="0" formatRows="0"/>
  <mergeCells count="13">
    <mergeCell ref="O3:O4"/>
    <mergeCell ref="P3:R3"/>
    <mergeCell ref="I5:L5"/>
    <mergeCell ref="I6:L6"/>
    <mergeCell ref="I7:L7"/>
    <mergeCell ref="I8:L8"/>
    <mergeCell ref="H3:H4"/>
    <mergeCell ref="B3:B4"/>
    <mergeCell ref="E3:E4"/>
    <mergeCell ref="F3:F4"/>
    <mergeCell ref="G3:G4"/>
    <mergeCell ref="I3:L4"/>
    <mergeCell ref="C3:D3"/>
  </mergeCells>
  <phoneticPr fontId="1"/>
  <conditionalFormatting sqref="H5:H8">
    <cfRule type="containsText" dxfId="166" priority="5" operator="containsText" text="選択">
      <formula>NOT(ISERROR(SEARCH("選択",H5)))</formula>
    </cfRule>
  </conditionalFormatting>
  <conditionalFormatting sqref="D5">
    <cfRule type="expression" dxfId="165" priority="4">
      <formula>$C$5=0</formula>
    </cfRule>
  </conditionalFormatting>
  <conditionalFormatting sqref="D6">
    <cfRule type="expression" dxfId="164" priority="3">
      <formula>$C$6=0</formula>
    </cfRule>
  </conditionalFormatting>
  <conditionalFormatting sqref="D7">
    <cfRule type="expression" dxfId="163" priority="2">
      <formula>$C$7=0</formula>
    </cfRule>
  </conditionalFormatting>
  <conditionalFormatting sqref="C8:D8">
    <cfRule type="expression" dxfId="162" priority="1">
      <formula>$D$8</formula>
    </cfRule>
  </conditionalFormatting>
  <dataValidations count="4">
    <dataValidation type="list" allowBlank="1" showInputMessage="1" showErrorMessage="1" sqref="H5:H8">
      <formula1>"選択,実施済,実施予定"</formula1>
    </dataValidation>
    <dataValidation type="whole" operator="lessThan" allowBlank="1" showInputMessage="1" showErrorMessage="1" errorTitle="入力不要です。" error="[キャンセル]をクリックしてください。" sqref="C5:G8">
      <formula1>0</formula1>
    </dataValidation>
    <dataValidation allowBlank="1" showInputMessage="1" showErrorMessage="1" promptTitle="活動内容を入力してください。" prompt="計画変更申請を行っていない場合は、採択時の内容を転記(コピー＆貼り付け)してください。" sqref="I5:L8"/>
    <dataValidation type="whole" operator="lessThan" allowBlank="1" showInputMessage="1" showErrorMessage="1" errorTitle="入力不要です。" error="[キャンセル]をクリックしてください。" sqref="B5:B8">
      <formula1>0</formula1>
    </dataValidation>
  </dataValidations>
  <pageMargins left="0.59055118110236227" right="0.39370078740157483" top="0.78740157480314965" bottom="0.28000000000000003" header="0.31496062992125984" footer="0.15748031496062992"/>
  <pageSetup paperSize="9" fitToHeight="0" orientation="landscape" r:id="rId1"/>
  <headerFooter>
    <oddHeader>&amp;L様式２　(別添１）</oddHeader>
    <oddFooter xml:space="preserve">&amp;C&amp;"ＭＳ Ｐゴシック,標準"&amp;10&amp;P /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S9"/>
  <sheetViews>
    <sheetView showWhiteSpace="0" view="pageBreakPreview" zoomScaleNormal="100" zoomScaleSheetLayoutView="100" workbookViewId="0"/>
  </sheetViews>
  <sheetFormatPr defaultColWidth="9" defaultRowHeight="14.25"/>
  <cols>
    <col min="1" max="1" width="1.625" style="619" customWidth="1"/>
    <col min="2" max="2" width="5.125" style="619" customWidth="1"/>
    <col min="3" max="3" width="21.125" style="619" customWidth="1"/>
    <col min="4" max="4" width="17" style="619" customWidth="1"/>
    <col min="5" max="16" width="7.375" style="619" customWidth="1"/>
    <col min="17" max="17" width="1.625" style="619" customWidth="1"/>
    <col min="18" max="16384" width="9" style="619"/>
  </cols>
  <sheetData>
    <row r="1" spans="2:19" ht="9" customHeight="1"/>
    <row r="2" spans="2:19" ht="16.5" customHeight="1" thickBot="1">
      <c r="B2" s="740" t="s">
        <v>377</v>
      </c>
      <c r="C2" s="741"/>
      <c r="D2" s="741"/>
      <c r="E2" s="741"/>
      <c r="F2" s="741"/>
      <c r="G2" s="741"/>
      <c r="H2" s="741"/>
      <c r="I2" s="741"/>
      <c r="J2" s="741"/>
      <c r="K2" s="741"/>
      <c r="L2" s="741"/>
      <c r="M2" s="741"/>
      <c r="N2" s="741"/>
      <c r="O2" s="741"/>
      <c r="P2" s="741"/>
    </row>
    <row r="3" spans="2:19" ht="19.5" customHeight="1">
      <c r="B3" s="742" t="s">
        <v>16</v>
      </c>
      <c r="C3" s="366" t="s">
        <v>340</v>
      </c>
      <c r="D3" s="367"/>
      <c r="E3" s="743" t="s">
        <v>14</v>
      </c>
      <c r="F3" s="743"/>
      <c r="G3" s="743"/>
      <c r="H3" s="743"/>
      <c r="I3" s="743"/>
      <c r="J3" s="743"/>
      <c r="K3" s="743"/>
      <c r="L3" s="743"/>
      <c r="M3" s="743"/>
      <c r="N3" s="743" t="s">
        <v>15</v>
      </c>
      <c r="O3" s="743"/>
      <c r="P3" s="744"/>
    </row>
    <row r="4" spans="2:19" ht="19.5" customHeight="1" thickBot="1">
      <c r="B4" s="745"/>
      <c r="C4" s="376" t="s">
        <v>296</v>
      </c>
      <c r="D4" s="376" t="s">
        <v>122</v>
      </c>
      <c r="E4" s="746" t="s">
        <v>2</v>
      </c>
      <c r="F4" s="746" t="s">
        <v>3</v>
      </c>
      <c r="G4" s="746" t="s">
        <v>4</v>
      </c>
      <c r="H4" s="746" t="s">
        <v>5</v>
      </c>
      <c r="I4" s="746" t="s">
        <v>6</v>
      </c>
      <c r="J4" s="746" t="s">
        <v>7</v>
      </c>
      <c r="K4" s="746" t="s">
        <v>8</v>
      </c>
      <c r="L4" s="746" t="s">
        <v>9</v>
      </c>
      <c r="M4" s="746" t="s">
        <v>10</v>
      </c>
      <c r="N4" s="746" t="s">
        <v>11</v>
      </c>
      <c r="O4" s="746" t="s">
        <v>12</v>
      </c>
      <c r="P4" s="747" t="s">
        <v>13</v>
      </c>
    </row>
    <row r="5" spans="2:19" ht="102" customHeight="1">
      <c r="B5" s="754" t="str">
        <f>IF('②4.実施状況（BM）'!O5="","",'②4.実施状況（BM）'!O5)</f>
        <v/>
      </c>
      <c r="C5" s="755" t="str">
        <f>IF(B5="","",VLOOKUP(B5,'②4.実施状況（BM）'!$B$5:$D$8,2,FALSE))</f>
        <v/>
      </c>
      <c r="D5" s="756" t="str">
        <f>IF(B5="","",VLOOKUP(B5,'②4.実施状況（BM）'!$B$5:$D$8,3,FALSE))</f>
        <v/>
      </c>
      <c r="E5" s="419"/>
      <c r="F5" s="419"/>
      <c r="G5" s="419"/>
      <c r="H5" s="419"/>
      <c r="I5" s="419"/>
      <c r="J5" s="419"/>
      <c r="K5" s="419"/>
      <c r="L5" s="420"/>
      <c r="M5" s="419"/>
      <c r="N5" s="419"/>
      <c r="O5" s="419"/>
      <c r="P5" s="421"/>
      <c r="S5" s="748"/>
    </row>
    <row r="6" spans="2:19" ht="102" customHeight="1">
      <c r="B6" s="757" t="str">
        <f>IF('②4.実施状況（BM）'!O6="","",'②4.実施状況（BM）'!O6)</f>
        <v/>
      </c>
      <c r="C6" s="758" t="str">
        <f>IF(B6="","",VLOOKUP(B6,'②4.実施状況（BM）'!$B$5:$D$8,2,FALSE))</f>
        <v/>
      </c>
      <c r="D6" s="759" t="str">
        <f>IF(B6="","",VLOOKUP(B6,'②4.実施状況（BM）'!$B$5:$D$8,3,FALSE))</f>
        <v/>
      </c>
      <c r="E6" s="749"/>
      <c r="F6" s="750"/>
      <c r="G6" s="749"/>
      <c r="H6" s="749"/>
      <c r="I6" s="749"/>
      <c r="J6" s="749"/>
      <c r="K6" s="749"/>
      <c r="L6" s="749"/>
      <c r="M6" s="749"/>
      <c r="N6" s="749"/>
      <c r="O6" s="749"/>
      <c r="P6" s="751"/>
      <c r="S6" s="748"/>
    </row>
    <row r="7" spans="2:19" ht="102" customHeight="1">
      <c r="B7" s="757" t="str">
        <f>IF('②4.実施状況（BM）'!O7="","",'②4.実施状況（BM）'!O7)</f>
        <v/>
      </c>
      <c r="C7" s="758" t="str">
        <f>IF(B7="","",VLOOKUP(B7,'②4.実施状況（BM）'!$B$5:$D$8,2,FALSE))</f>
        <v/>
      </c>
      <c r="D7" s="759" t="str">
        <f>IF(B7="","",VLOOKUP(B7,'②4.実施状況（BM）'!$B$5:$D$8,3,FALSE))</f>
        <v/>
      </c>
      <c r="E7" s="749"/>
      <c r="F7" s="749"/>
      <c r="G7" s="749"/>
      <c r="H7" s="749"/>
      <c r="I7" s="749"/>
      <c r="J7" s="749"/>
      <c r="K7" s="749"/>
      <c r="L7" s="749"/>
      <c r="M7" s="749"/>
      <c r="N7" s="749"/>
      <c r="O7" s="749"/>
      <c r="P7" s="751"/>
      <c r="S7" s="748"/>
    </row>
    <row r="8" spans="2:19" ht="102" customHeight="1" thickBot="1">
      <c r="B8" s="760" t="str">
        <f>IF('②4.実施状況（BM）'!O8="","",'②4.実施状況（BM）'!O8)</f>
        <v/>
      </c>
      <c r="C8" s="761" t="str">
        <f>IF(B8="","",VLOOKUP(B8,'②4.実施状況（BM）'!$B$5:$D$8,2,FALSE))</f>
        <v/>
      </c>
      <c r="D8" s="762" t="str">
        <f>IF(B8="","",VLOOKUP(B8,'②4.実施状況（BM）'!$B$5:$D$8,3,FALSE))</f>
        <v/>
      </c>
      <c r="E8" s="752"/>
      <c r="F8" s="752"/>
      <c r="G8" s="752"/>
      <c r="H8" s="752"/>
      <c r="I8" s="752"/>
      <c r="J8" s="752"/>
      <c r="K8" s="752"/>
      <c r="L8" s="752"/>
      <c r="M8" s="752"/>
      <c r="N8" s="752"/>
      <c r="O8" s="752"/>
      <c r="P8" s="753"/>
      <c r="S8" s="748"/>
    </row>
    <row r="9" spans="2:19" ht="6.75" customHeight="1"/>
  </sheetData>
  <sheetProtection algorithmName="SHA-512" hashValue="d05gBsmyJO2R46QW1MEl8KXVZMMEv4vLzvzoBx0u5ttem/2BSD5GWkhNEok7TR3F1iqhskf59O9bHRwRW0tRUQ==" saltValue="RXNyOHT2ZdKc7a6B3ugp/A==" spinCount="100000" sheet="1" scenarios="1" formatCells="0" formatColumns="0" formatRows="0"/>
  <mergeCells count="4">
    <mergeCell ref="B3:B4"/>
    <mergeCell ref="E3:M3"/>
    <mergeCell ref="N3:P3"/>
    <mergeCell ref="C3:D3"/>
  </mergeCells>
  <phoneticPr fontId="1"/>
  <dataValidations count="2">
    <dataValidation type="whole" operator="lessThan" allowBlank="1" showInputMessage="1" showErrorMessage="1" errorTitle="入力不要です。" error="[キャンセル]をクリックしてください。" sqref="B5:B8">
      <formula1>0</formula1>
    </dataValidation>
    <dataValidation allowBlank="1" showInputMessage="1" showErrorMessage="1" promptTitle="記載の注意点" prompt="実行したスケジュールを記載してください。" sqref="E5:P5"/>
  </dataValidations>
  <pageMargins left="0.59055118110236227" right="0.39370078740157483" top="0.74803149606299213" bottom="0.47244094488188981" header="0.31496062992125984" footer="0.15748031496062992"/>
  <pageSetup paperSize="9" scale="91" fitToHeight="0" orientation="landscape" horizontalDpi="300" verticalDpi="300" r:id="rId1"/>
  <headerFooter>
    <oddHeader>&amp;L様式２　(別添１）</oddHeader>
    <oddFooter xml:space="preserve">&amp;C&amp;"ＭＳ Ｐゴシック,標準"&amp;10&amp;P /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R24"/>
  <sheetViews>
    <sheetView view="pageBreakPreview" zoomScaleNormal="100" zoomScaleSheetLayoutView="100" workbookViewId="0"/>
  </sheetViews>
  <sheetFormatPr defaultColWidth="9" defaultRowHeight="13.5"/>
  <cols>
    <col min="1" max="1" width="1.625" style="214" customWidth="1"/>
    <col min="2" max="2" width="6.875" style="214" customWidth="1"/>
    <col min="3" max="3" width="21.875" style="214" customWidth="1"/>
    <col min="4" max="4" width="17.875" style="214" customWidth="1"/>
    <col min="5" max="5" width="11" style="214" customWidth="1"/>
    <col min="6" max="6" width="11.75" style="214" customWidth="1"/>
    <col min="7" max="12" width="13.125" style="214" customWidth="1"/>
    <col min="13" max="13" width="8.375" style="214" customWidth="1"/>
    <col min="14" max="14" width="1.625" style="214" customWidth="1"/>
    <col min="15" max="16384" width="9" style="214"/>
  </cols>
  <sheetData>
    <row r="1" spans="1:18" ht="8.25" customHeight="1">
      <c r="C1" s="358"/>
      <c r="D1" s="358"/>
      <c r="E1" s="358"/>
      <c r="F1" s="358"/>
      <c r="G1" s="358"/>
      <c r="H1" s="358"/>
      <c r="I1" s="358"/>
      <c r="J1" s="358"/>
      <c r="K1" s="358"/>
      <c r="L1" s="358"/>
      <c r="M1" s="358"/>
    </row>
    <row r="2" spans="1:18" ht="16.5" customHeight="1" thickBot="1">
      <c r="B2" s="364" t="s">
        <v>378</v>
      </c>
      <c r="F2" s="434"/>
      <c r="G2" s="434"/>
      <c r="H2" s="262"/>
      <c r="I2" s="256"/>
      <c r="J2" s="256"/>
      <c r="K2" s="256"/>
      <c r="L2" s="435" t="s">
        <v>116</v>
      </c>
      <c r="M2" s="435"/>
      <c r="N2" s="434"/>
      <c r="O2" s="434"/>
      <c r="P2" s="434"/>
      <c r="Q2" s="434"/>
      <c r="R2" s="256"/>
    </row>
    <row r="3" spans="1:18" ht="21" customHeight="1">
      <c r="A3" s="214" t="s">
        <v>109</v>
      </c>
      <c r="B3" s="436" t="s">
        <v>24</v>
      </c>
      <c r="C3" s="366" t="s">
        <v>23</v>
      </c>
      <c r="D3" s="437"/>
      <c r="E3" s="437"/>
      <c r="F3" s="367"/>
      <c r="G3" s="438" t="s">
        <v>173</v>
      </c>
      <c r="H3" s="439" t="s">
        <v>210</v>
      </c>
      <c r="I3" s="440" t="s">
        <v>175</v>
      </c>
      <c r="J3" s="441" t="s">
        <v>176</v>
      </c>
      <c r="K3" s="442" t="s">
        <v>30</v>
      </c>
      <c r="L3" s="443" t="s">
        <v>178</v>
      </c>
      <c r="M3" s="444" t="s">
        <v>25</v>
      </c>
    </row>
    <row r="4" spans="1:18" ht="42" customHeight="1" thickBot="1">
      <c r="B4" s="445"/>
      <c r="C4" s="376" t="s">
        <v>345</v>
      </c>
      <c r="D4" s="376" t="s">
        <v>346</v>
      </c>
      <c r="E4" s="417" t="s">
        <v>177</v>
      </c>
      <c r="F4" s="446" t="s">
        <v>21</v>
      </c>
      <c r="G4" s="447"/>
      <c r="H4" s="448"/>
      <c r="I4" s="449"/>
      <c r="J4" s="450"/>
      <c r="K4" s="451"/>
      <c r="L4" s="452"/>
      <c r="M4" s="453"/>
    </row>
    <row r="5" spans="1:18" ht="26.25" customHeight="1">
      <c r="B5" s="454"/>
      <c r="C5" s="455" t="s">
        <v>398</v>
      </c>
      <c r="D5" s="456"/>
      <c r="E5" s="456"/>
      <c r="F5" s="457"/>
      <c r="G5" s="501">
        <f>SUM(G7:G14)</f>
        <v>0</v>
      </c>
      <c r="H5" s="780">
        <f t="shared" ref="H5:J5" si="0">SUM(H7:H14)</f>
        <v>0</v>
      </c>
      <c r="I5" s="503">
        <f t="shared" si="0"/>
        <v>0</v>
      </c>
      <c r="J5" s="504">
        <f t="shared" si="0"/>
        <v>0</v>
      </c>
      <c r="K5" s="534">
        <f>SUM(K7,K9,K11,K13)</f>
        <v>0</v>
      </c>
      <c r="L5" s="782">
        <f>SUM(L7,L9,L11,L13)</f>
        <v>0</v>
      </c>
      <c r="M5" s="529" t="e">
        <f>IF(K6="","",(H5/K6))</f>
        <v>#DIV/0!</v>
      </c>
    </row>
    <row r="6" spans="1:18" ht="26.25" customHeight="1" thickBot="1">
      <c r="B6" s="458"/>
      <c r="C6" s="459"/>
      <c r="D6" s="460"/>
      <c r="E6" s="460"/>
      <c r="F6" s="461"/>
      <c r="G6" s="505"/>
      <c r="H6" s="781"/>
      <c r="I6" s="507"/>
      <c r="J6" s="508"/>
      <c r="K6" s="535">
        <f>SUM(K8,K10,K12,K14)</f>
        <v>0</v>
      </c>
      <c r="L6" s="510">
        <f>SUM(L8,L10,L12,L14)</f>
        <v>0</v>
      </c>
      <c r="M6" s="530"/>
    </row>
    <row r="7" spans="1:18" ht="26.25" customHeight="1" thickTop="1">
      <c r="B7" s="511" t="str">
        <f>IF('②5.スケジュール（BM） '!B5="","",'②5.スケジュール（BM） '!B5)</f>
        <v/>
      </c>
      <c r="C7" s="512" t="str">
        <f>IF('②5.スケジュール（BM） '!C5="","",'②5.スケジュール（BM） '!C5)</f>
        <v/>
      </c>
      <c r="D7" s="512" t="str">
        <f>IF($B7="","",VLOOKUP($B7,'②4.実施状況（BM）'!$B$5:$E$8,3,FALSE))</f>
        <v/>
      </c>
      <c r="E7" s="514" t="str">
        <f>IF($B7="","",VLOOKUP($B7,'②4.実施状況（BM）'!$B$5:$E$8,4,FALSE))</f>
        <v/>
      </c>
      <c r="F7" s="514" t="str">
        <f>IF($B7="","",VLOOKUP($B7,'②4.実施状況（BM）'!$B$5:$F$8,5,FALSE))</f>
        <v/>
      </c>
      <c r="G7" s="800" t="str">
        <f>IF(B7="","",VLOOKUP($B7,'①6.成果目標（BM）'!$B$7:$L$14,6,FALSE))</f>
        <v/>
      </c>
      <c r="H7" s="763"/>
      <c r="I7" s="783" t="str">
        <f>IF(E7="","",VLOOKUP($B7,'①6.成果目標（BM）'!$B$7:$L$14,8,FALSE))</f>
        <v/>
      </c>
      <c r="J7" s="784" t="str">
        <f>IF(F7="","",VLOOKUP($B7,'①6.成果目標（BM）'!$B$7:$L$14,9,FALSE))</f>
        <v/>
      </c>
      <c r="K7" s="536" t="str">
        <f>IF('②7.経費内訳（BM） '!E6=0,"",'②7.経費内訳（BM） '!E6)</f>
        <v/>
      </c>
      <c r="L7" s="785" t="str">
        <f>IF(B7="","",VLOOKUP(B7,'①6.成果目標（BM）'!$B7:$L$14,11,FALSE))</f>
        <v/>
      </c>
      <c r="M7" s="786" t="str">
        <f>IF(K8="","",(H7/K8))</f>
        <v/>
      </c>
    </row>
    <row r="8" spans="1:18" ht="26.25" customHeight="1">
      <c r="B8" s="515"/>
      <c r="C8" s="516"/>
      <c r="D8" s="516"/>
      <c r="E8" s="518"/>
      <c r="F8" s="518"/>
      <c r="G8" s="801"/>
      <c r="H8" s="764"/>
      <c r="I8" s="787"/>
      <c r="J8" s="788"/>
      <c r="K8" s="537" t="str">
        <f>IF('②7.経費内訳（BM） '!F6=0,"",'②7.経費内訳（BM） '!F6)</f>
        <v/>
      </c>
      <c r="L8" s="789" t="str">
        <f>IF(B7="","",VLOOKUP(B7,'①4.事業内容（BM）'!$B$5:$R$8,17,FALSE))</f>
        <v/>
      </c>
      <c r="M8" s="790"/>
    </row>
    <row r="9" spans="1:18" ht="26.25" customHeight="1">
      <c r="B9" s="519" t="str">
        <f>IF('②5.スケジュール（BM） '!B6="","",'②5.スケジュール（BM） '!B6)</f>
        <v/>
      </c>
      <c r="C9" s="520" t="str">
        <f>IF('②5.スケジュール（BM） '!C6="","",'②5.スケジュール（BM） '!C6)</f>
        <v/>
      </c>
      <c r="D9" s="520" t="str">
        <f>IF($B9="","",VLOOKUP($B9,'②4.実施状況（BM）'!$B$5:$E$8,3,FALSE))</f>
        <v/>
      </c>
      <c r="E9" s="522" t="str">
        <f>IF($B9="","",VLOOKUP($B9,'②4.実施状況（BM）'!$B$5:$E$8,4,FALSE))</f>
        <v/>
      </c>
      <c r="F9" s="522" t="str">
        <f>IF($B9="","",VLOOKUP($B9,'②4.実施状況（BM）'!$B$5:$F$8,5,FALSE))</f>
        <v/>
      </c>
      <c r="G9" s="801" t="str">
        <f>IF(B9="","",VLOOKUP($B9,'①6.成果目標（BM）'!$B$7:$L$14,6,FALSE))</f>
        <v/>
      </c>
      <c r="H9" s="763"/>
      <c r="I9" s="791" t="str">
        <f>IF(E9="","",VLOOKUP($B9,'①6.成果目標（BM）'!$B$7:$L$14,8,FALSE))</f>
        <v/>
      </c>
      <c r="J9" s="792" t="str">
        <f>IF(F9="","",VLOOKUP($B9,'①6.成果目標（BM）'!$B$7:$L$14,9,FALSE))</f>
        <v/>
      </c>
      <c r="K9" s="538" t="str">
        <f>IF('②7.経費内訳（BM） '!E14=0,"",'②7.経費内訳（BM） '!E14)</f>
        <v/>
      </c>
      <c r="L9" s="793" t="str">
        <f>IF(B9="","",VLOOKUP(B9,'①6.成果目標（BM）'!$B9:$L$14,11,FALSE))</f>
        <v/>
      </c>
      <c r="M9" s="794" t="str">
        <f>IF(K10="","",(H9/K10))</f>
        <v/>
      </c>
    </row>
    <row r="10" spans="1:18" ht="26.25" customHeight="1">
      <c r="B10" s="515"/>
      <c r="C10" s="516"/>
      <c r="D10" s="516"/>
      <c r="E10" s="522"/>
      <c r="F10" s="522"/>
      <c r="G10" s="801"/>
      <c r="H10" s="764"/>
      <c r="I10" s="787"/>
      <c r="J10" s="788"/>
      <c r="K10" s="537" t="str">
        <f>IF('②7.経費内訳（BM） '!F14=0,"",'②7.経費内訳（BM） '!F14)</f>
        <v/>
      </c>
      <c r="L10" s="789" t="str">
        <f>IF(B9="","",VLOOKUP(B9,'①4.事業内容（BM）'!$B$5:$R$8,17,FALSE))</f>
        <v/>
      </c>
      <c r="M10" s="790"/>
    </row>
    <row r="11" spans="1:18" ht="26.25" customHeight="1">
      <c r="B11" s="519" t="str">
        <f>IF('②5.スケジュール（BM） '!B7="","",'②5.スケジュール（BM） '!B7)</f>
        <v/>
      </c>
      <c r="C11" s="520" t="str">
        <f>IF('②5.スケジュール（BM） '!C7="","",'②5.スケジュール（BM） '!C7)</f>
        <v/>
      </c>
      <c r="D11" s="520" t="str">
        <f>IF($B11="","",VLOOKUP($B11,'②4.実施状況（BM）'!$B$5:$E$8,3,FALSE))</f>
        <v/>
      </c>
      <c r="E11" s="522" t="str">
        <f>IF($B11="","",VLOOKUP($B11,'②4.実施状況（BM）'!$B$5:$E$8,4,FALSE))</f>
        <v/>
      </c>
      <c r="F11" s="522" t="str">
        <f>IF($B11="","",VLOOKUP($B11,'②4.実施状況（BM）'!$B$5:$F$8,5,FALSE))</f>
        <v/>
      </c>
      <c r="G11" s="801" t="str">
        <f>IF(B11="","",VLOOKUP($B11,'①6.成果目標（BM）'!$B$7:$L$14,6,FALSE))</f>
        <v/>
      </c>
      <c r="H11" s="763"/>
      <c r="I11" s="791" t="str">
        <f>IF(E11="","",VLOOKUP($B11,'①6.成果目標（BM）'!$B$7:$L$14,8,FALSE))</f>
        <v/>
      </c>
      <c r="J11" s="792" t="str">
        <f>IF(F11="","",VLOOKUP($B11,'①6.成果目標（BM）'!$B$7:$L$14,9,FALSE))</f>
        <v/>
      </c>
      <c r="K11" s="538" t="str">
        <f>IF('②7.経費内訳（BM） '!E22=0,"",'②7.経費内訳（BM） '!E22)</f>
        <v/>
      </c>
      <c r="L11" s="793" t="str">
        <f>IF(B11="","",VLOOKUP(B11,'①6.成果目標（BM）'!$B11:$L$14,11,FALSE))</f>
        <v/>
      </c>
      <c r="M11" s="794" t="str">
        <f>IF(K12="","",(H11/K12))</f>
        <v/>
      </c>
    </row>
    <row r="12" spans="1:18" ht="26.25" customHeight="1">
      <c r="B12" s="515"/>
      <c r="C12" s="516"/>
      <c r="D12" s="516"/>
      <c r="E12" s="522"/>
      <c r="F12" s="522"/>
      <c r="G12" s="801"/>
      <c r="H12" s="764"/>
      <c r="I12" s="787"/>
      <c r="J12" s="788"/>
      <c r="K12" s="537" t="str">
        <f>IF('②7.経費内訳（BM） '!F22=0,"",'②7.経費内訳（BM） '!F22)</f>
        <v/>
      </c>
      <c r="L12" s="789" t="str">
        <f>IF(B11="","",VLOOKUP(B11,'①4.事業内容（BM）'!$B$5:$R$8,17,FALSE))</f>
        <v/>
      </c>
      <c r="M12" s="790"/>
    </row>
    <row r="13" spans="1:18" ht="26.25" customHeight="1">
      <c r="B13" s="523" t="str">
        <f>IF('②5.スケジュール（BM） '!B8="","",'②5.スケジュール（BM） '!B8)</f>
        <v/>
      </c>
      <c r="C13" s="524" t="str">
        <f>IF('②5.スケジュール（BM） '!C8="","",'②5.スケジュール（BM） '!C8)</f>
        <v/>
      </c>
      <c r="D13" s="520" t="str">
        <f>IF($B13="","",VLOOKUP($B13,'②4.実施状況（BM）'!$B$5:$E$8,3,FALSE))</f>
        <v/>
      </c>
      <c r="E13" s="522" t="str">
        <f>IF($B13="","",VLOOKUP($B13,'②4.実施状況（BM）'!$B$5:$E$8,4,FALSE))</f>
        <v/>
      </c>
      <c r="F13" s="522" t="str">
        <f>IF($B13="","",VLOOKUP($B13,'②4.実施状況（BM）'!$B$5:$F$8,5,FALSE))</f>
        <v/>
      </c>
      <c r="G13" s="801" t="str">
        <f>IF(B13="","",VLOOKUP($B13,'①6.成果目標（BM）'!$B$7:$L$14,6,FALSE))</f>
        <v/>
      </c>
      <c r="H13" s="765"/>
      <c r="I13" s="791" t="str">
        <f>IF(E13="","",VLOOKUP($B13,'①6.成果目標（BM）'!$B$7:$L$14,8,FALSE))</f>
        <v/>
      </c>
      <c r="J13" s="792" t="str">
        <f>IF(F13="","",VLOOKUP($B13,'①6.成果目標（BM）'!$B$7:$L$14,9,FALSE))</f>
        <v/>
      </c>
      <c r="K13" s="539" t="str">
        <f>IF('②7.経費内訳（BM） '!E30=0,"",'②7.経費内訳（BM） '!E30)</f>
        <v/>
      </c>
      <c r="L13" s="795" t="str">
        <f>IF(B13="","",VLOOKUP(B13,'①6.成果目標（BM）'!$B13:$L$14,11,FALSE))</f>
        <v/>
      </c>
      <c r="M13" s="794" t="str">
        <f>IF(K14="","",(H13/K14))</f>
        <v/>
      </c>
    </row>
    <row r="14" spans="1:18" ht="26.25" customHeight="1" thickBot="1">
      <c r="B14" s="525"/>
      <c r="C14" s="526"/>
      <c r="D14" s="802"/>
      <c r="E14" s="528"/>
      <c r="F14" s="528"/>
      <c r="G14" s="803"/>
      <c r="H14" s="766"/>
      <c r="I14" s="796"/>
      <c r="J14" s="797"/>
      <c r="K14" s="540" t="str">
        <f>IF('②7.経費内訳（BM） '!F30=0,"",'②7.経費内訳（BM） '!F30)</f>
        <v/>
      </c>
      <c r="L14" s="798" t="str">
        <f>IF(B13="","",VLOOKUP(B13,'①4.事業内容（BM）'!$B$5:$R$8,17,FALSE))</f>
        <v/>
      </c>
      <c r="M14" s="799"/>
    </row>
    <row r="16" spans="1:18" ht="16.5" customHeight="1" thickBot="1">
      <c r="B16" s="364" t="s">
        <v>380</v>
      </c>
      <c r="F16" s="434"/>
      <c r="G16" s="434"/>
      <c r="H16" s="434"/>
      <c r="I16" s="256"/>
      <c r="J16" s="256"/>
      <c r="K16" s="256"/>
      <c r="L16" s="256"/>
      <c r="M16" s="256"/>
      <c r="N16" s="434"/>
      <c r="O16" s="434"/>
      <c r="P16" s="434"/>
      <c r="Q16" s="434"/>
      <c r="R16" s="256"/>
    </row>
    <row r="17" spans="2:13" ht="21" customHeight="1">
      <c r="B17" s="436" t="s">
        <v>24</v>
      </c>
      <c r="C17" s="366" t="s">
        <v>299</v>
      </c>
      <c r="D17" s="437"/>
      <c r="E17" s="437"/>
      <c r="F17" s="437"/>
      <c r="G17" s="767" t="s">
        <v>213</v>
      </c>
      <c r="H17" s="480"/>
      <c r="I17" s="480"/>
      <c r="J17" s="480"/>
      <c r="K17" s="480"/>
      <c r="L17" s="480"/>
      <c r="M17" s="768"/>
    </row>
    <row r="18" spans="2:13" ht="35.25" customHeight="1" thickBot="1">
      <c r="B18" s="445"/>
      <c r="C18" s="376" t="s">
        <v>296</v>
      </c>
      <c r="D18" s="376" t="s">
        <v>122</v>
      </c>
      <c r="E18" s="417" t="s">
        <v>177</v>
      </c>
      <c r="F18" s="769" t="s">
        <v>21</v>
      </c>
      <c r="G18" s="484"/>
      <c r="H18" s="485"/>
      <c r="I18" s="485"/>
      <c r="J18" s="485"/>
      <c r="K18" s="485"/>
      <c r="L18" s="485"/>
      <c r="M18" s="770"/>
    </row>
    <row r="19" spans="2:13" ht="49.5" customHeight="1">
      <c r="B19" s="541" t="str">
        <f>IF(B7="","",B7)</f>
        <v/>
      </c>
      <c r="C19" s="542" t="str">
        <f t="shared" ref="C19:F19" si="1">IF(C7="","",C7)</f>
        <v/>
      </c>
      <c r="D19" s="804" t="str">
        <f t="shared" ref="D19" si="2">IF(D7="","",D7)</f>
        <v/>
      </c>
      <c r="E19" s="544" t="str">
        <f t="shared" si="1"/>
        <v/>
      </c>
      <c r="F19" s="545" t="str">
        <f t="shared" si="1"/>
        <v/>
      </c>
      <c r="G19" s="771"/>
      <c r="H19" s="772"/>
      <c r="I19" s="772"/>
      <c r="J19" s="772"/>
      <c r="K19" s="772"/>
      <c r="L19" s="772"/>
      <c r="M19" s="773"/>
    </row>
    <row r="20" spans="2:13" ht="49.5" customHeight="1">
      <c r="B20" s="546" t="str">
        <f>IF(B9="","",B9)</f>
        <v/>
      </c>
      <c r="C20" s="547" t="str">
        <f t="shared" ref="C20:F20" si="3">IF(C9="","",C9)</f>
        <v/>
      </c>
      <c r="D20" s="805" t="str">
        <f t="shared" ref="D20" si="4">IF(D9="","",D9)</f>
        <v/>
      </c>
      <c r="E20" s="549" t="str">
        <f t="shared" si="3"/>
        <v/>
      </c>
      <c r="F20" s="550" t="str">
        <f t="shared" si="3"/>
        <v/>
      </c>
      <c r="G20" s="774"/>
      <c r="H20" s="775"/>
      <c r="I20" s="775"/>
      <c r="J20" s="775"/>
      <c r="K20" s="775"/>
      <c r="L20" s="775"/>
      <c r="M20" s="776"/>
    </row>
    <row r="21" spans="2:13" ht="49.5" customHeight="1">
      <c r="B21" s="546" t="str">
        <f>IF(B11="","",B11)</f>
        <v/>
      </c>
      <c r="C21" s="547" t="str">
        <f t="shared" ref="C21:F21" si="5">IF(C11="","",C11)</f>
        <v/>
      </c>
      <c r="D21" s="805" t="str">
        <f t="shared" ref="D21" si="6">IF(D11="","",D11)</f>
        <v/>
      </c>
      <c r="E21" s="549" t="str">
        <f t="shared" si="5"/>
        <v/>
      </c>
      <c r="F21" s="550" t="str">
        <f t="shared" si="5"/>
        <v/>
      </c>
      <c r="G21" s="774"/>
      <c r="H21" s="775"/>
      <c r="I21" s="775"/>
      <c r="J21" s="775"/>
      <c r="K21" s="775"/>
      <c r="L21" s="775"/>
      <c r="M21" s="776"/>
    </row>
    <row r="22" spans="2:13" ht="49.5" customHeight="1" thickBot="1">
      <c r="B22" s="551" t="str">
        <f>IF(B13="","",B13)</f>
        <v/>
      </c>
      <c r="C22" s="552" t="str">
        <f t="shared" ref="C22:F22" si="7">IF(C13="","",C13)</f>
        <v/>
      </c>
      <c r="D22" s="806" t="str">
        <f t="shared" ref="D22" si="8">IF(D13="","",D13)</f>
        <v/>
      </c>
      <c r="E22" s="554" t="str">
        <f t="shared" si="7"/>
        <v/>
      </c>
      <c r="F22" s="555" t="str">
        <f t="shared" si="7"/>
        <v/>
      </c>
      <c r="G22" s="777"/>
      <c r="H22" s="778"/>
      <c r="I22" s="778"/>
      <c r="J22" s="778"/>
      <c r="K22" s="778"/>
      <c r="L22" s="778"/>
      <c r="M22" s="779"/>
    </row>
    <row r="23" spans="2:13">
      <c r="B23" s="499" t="s">
        <v>415</v>
      </c>
      <c r="C23" s="500" t="s">
        <v>416</v>
      </c>
    </row>
    <row r="24" spans="2:13">
      <c r="B24" s="499"/>
      <c r="C24" s="363"/>
    </row>
  </sheetData>
  <sheetProtection algorithmName="SHA-512" hashValue="VuwzFek41a7CWrPxuxB1hSshLaKOZZi8QlT1bBOrRM4Guc+J5BNn3yNqpT3Th3it89M3KJaGYacxildLtQCMJA==" saltValue="hayBZZLWnS0ZC3iSzDjPsg==" spinCount="100000" sheet="1" scenarios="1" formatCells="0" formatColumns="0" formatRows="0"/>
  <mergeCells count="64">
    <mergeCell ref="M11:M12"/>
    <mergeCell ref="G11:G12"/>
    <mergeCell ref="J7:J8"/>
    <mergeCell ref="M7:M8"/>
    <mergeCell ref="H9:H10"/>
    <mergeCell ref="I9:I10"/>
    <mergeCell ref="J9:J10"/>
    <mergeCell ref="M9:M10"/>
    <mergeCell ref="H11:H12"/>
    <mergeCell ref="I11:I12"/>
    <mergeCell ref="J11:J12"/>
    <mergeCell ref="G20:M20"/>
    <mergeCell ref="G21:M21"/>
    <mergeCell ref="G22:M22"/>
    <mergeCell ref="I13:I14"/>
    <mergeCell ref="J13:J14"/>
    <mergeCell ref="M13:M14"/>
    <mergeCell ref="G19:M19"/>
    <mergeCell ref="B17:B18"/>
    <mergeCell ref="C17:F17"/>
    <mergeCell ref="G17:M18"/>
    <mergeCell ref="B13:B14"/>
    <mergeCell ref="C13:C14"/>
    <mergeCell ref="E13:E14"/>
    <mergeCell ref="F13:F14"/>
    <mergeCell ref="G13:G14"/>
    <mergeCell ref="H13:H14"/>
    <mergeCell ref="B11:B12"/>
    <mergeCell ref="C11:C12"/>
    <mergeCell ref="E11:E12"/>
    <mergeCell ref="D13:D14"/>
    <mergeCell ref="F11:F12"/>
    <mergeCell ref="D11:D12"/>
    <mergeCell ref="B9:B10"/>
    <mergeCell ref="C9:C10"/>
    <mergeCell ref="E9:E10"/>
    <mergeCell ref="F9:F10"/>
    <mergeCell ref="G9:G10"/>
    <mergeCell ref="D9:D10"/>
    <mergeCell ref="I5:I6"/>
    <mergeCell ref="J5:J6"/>
    <mergeCell ref="M5:M6"/>
    <mergeCell ref="B7:B8"/>
    <mergeCell ref="C7:C8"/>
    <mergeCell ref="E7:E8"/>
    <mergeCell ref="F7:F8"/>
    <mergeCell ref="G7:G8"/>
    <mergeCell ref="H7:H8"/>
    <mergeCell ref="I7:I8"/>
    <mergeCell ref="B5:B6"/>
    <mergeCell ref="G5:G6"/>
    <mergeCell ref="H5:H6"/>
    <mergeCell ref="C5:F6"/>
    <mergeCell ref="D7:D8"/>
    <mergeCell ref="L2:M2"/>
    <mergeCell ref="B3:B4"/>
    <mergeCell ref="C3:F3"/>
    <mergeCell ref="G3:G4"/>
    <mergeCell ref="H3:H4"/>
    <mergeCell ref="I3:I4"/>
    <mergeCell ref="J3:J4"/>
    <mergeCell ref="K3:K4"/>
    <mergeCell ref="L3:L4"/>
    <mergeCell ref="M3:M4"/>
  </mergeCells>
  <phoneticPr fontId="1"/>
  <conditionalFormatting sqref="H7:H8">
    <cfRule type="cellIs" dxfId="161" priority="15" operator="greaterThanOrEqual">
      <formula>1</formula>
    </cfRule>
    <cfRule type="expression" dxfId="160" priority="16">
      <formula>COUNTIF($B$7,"*VC*")</formula>
    </cfRule>
  </conditionalFormatting>
  <conditionalFormatting sqref="H9:H10">
    <cfRule type="cellIs" dxfId="159" priority="13" operator="greaterThanOrEqual">
      <formula>1</formula>
    </cfRule>
    <cfRule type="expression" dxfId="158" priority="14">
      <formula>COUNTIF($B$9,"*VC*")</formula>
    </cfRule>
  </conditionalFormatting>
  <conditionalFormatting sqref="H11:H12">
    <cfRule type="cellIs" dxfId="157" priority="11" operator="greaterThanOrEqual">
      <formula>1</formula>
    </cfRule>
    <cfRule type="expression" dxfId="156" priority="12">
      <formula>COUNTIF($B$11,"*VC*")</formula>
    </cfRule>
  </conditionalFormatting>
  <conditionalFormatting sqref="H13:H14">
    <cfRule type="cellIs" dxfId="155" priority="9" operator="greaterThanOrEqual">
      <formula>1</formula>
    </cfRule>
    <cfRule type="expression" dxfId="154" priority="10">
      <formula>COUNTIF($B$13,"*VC*")</formula>
    </cfRule>
  </conditionalFormatting>
  <conditionalFormatting sqref="G19">
    <cfRule type="cellIs" dxfId="153" priority="7" operator="greaterThanOrEqual">
      <formula>1</formula>
    </cfRule>
    <cfRule type="expression" dxfId="152" priority="8">
      <formula>COUNTIF($B$19,"*VC*")</formula>
    </cfRule>
  </conditionalFormatting>
  <conditionalFormatting sqref="G20:L20">
    <cfRule type="cellIs" dxfId="151" priority="3" operator="greaterThanOrEqual">
      <formula>1</formula>
    </cfRule>
    <cfRule type="expression" dxfId="150" priority="4">
      <formula>COUNTIF($B$20,"*VC*")</formula>
    </cfRule>
  </conditionalFormatting>
  <conditionalFormatting sqref="G21:L21">
    <cfRule type="cellIs" dxfId="149" priority="5" operator="greaterThanOrEqual">
      <formula>1</formula>
    </cfRule>
    <cfRule type="expression" dxfId="148" priority="6">
      <formula>COUNTIF($B$21,"*VC*")</formula>
    </cfRule>
  </conditionalFormatting>
  <conditionalFormatting sqref="G22:L22">
    <cfRule type="cellIs" dxfId="147" priority="1" operator="greaterThanOrEqual">
      <formula>1</formula>
    </cfRule>
    <cfRule type="expression" dxfId="146" priority="2">
      <formula>COUNTIF($B$22,"*VC*")</formula>
    </cfRule>
  </conditionalFormatting>
  <dataValidations count="1">
    <dataValidation allowBlank="1" showInputMessage="1" showErrorMessage="1" promptTitle="入力の注意" prompt="表示は千円単位になりますので、入力は円単位までお願いします。" sqref="H7:H14"/>
  </dataValidations>
  <pageMargins left="0.59055118110236227" right="0.39370078740157483" top="0.74803149606299213" bottom="0.35433070866141736" header="0.31496062992125984" footer="0.15748031496062992"/>
  <pageSetup paperSize="9" scale="79" fitToHeight="0" orientation="landscape" r:id="rId1"/>
  <headerFooter>
    <oddHeader>&amp;L様式２　(別添１）</oddHeader>
    <oddFooter xml:space="preserve">&amp;C&amp;"ＭＳ Ｐゴシック,標準"&amp;10&amp;P /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42"/>
  <sheetViews>
    <sheetView view="pageBreakPreview" zoomScaleNormal="100" zoomScaleSheetLayoutView="100" workbookViewId="0"/>
  </sheetViews>
  <sheetFormatPr defaultRowHeight="13.5"/>
  <cols>
    <col min="1" max="1" width="1.625" style="214" customWidth="1"/>
    <col min="2" max="2" width="6.875" style="214" customWidth="1"/>
    <col min="3" max="4" width="25.625" style="214" customWidth="1"/>
    <col min="5" max="8" width="17.75" style="214" customWidth="1"/>
    <col min="9" max="9" width="21.5" style="214" customWidth="1"/>
    <col min="10" max="10" width="10.125" style="214" customWidth="1"/>
    <col min="11" max="11" width="9" style="214"/>
    <col min="12" max="12" width="1.625" style="214" customWidth="1"/>
    <col min="13" max="16384" width="9" style="214"/>
  </cols>
  <sheetData>
    <row r="1" spans="2:14" ht="9" customHeight="1"/>
    <row r="2" spans="2:14" s="558" customFormat="1" ht="18.75" customHeight="1" thickBot="1">
      <c r="B2" s="412" t="s">
        <v>381</v>
      </c>
      <c r="C2" s="556"/>
      <c r="D2" s="557"/>
      <c r="E2" s="556"/>
      <c r="F2" s="556"/>
      <c r="G2" s="556"/>
      <c r="J2" s="435" t="s">
        <v>39</v>
      </c>
      <c r="K2" s="435"/>
    </row>
    <row r="3" spans="2:14" ht="22.5" customHeight="1">
      <c r="B3" s="365" t="s">
        <v>193</v>
      </c>
      <c r="C3" s="367"/>
      <c r="D3" s="372"/>
      <c r="E3" s="368" t="s">
        <v>198</v>
      </c>
      <c r="F3" s="372" t="s">
        <v>194</v>
      </c>
      <c r="G3" s="372"/>
      <c r="H3" s="372"/>
      <c r="I3" s="559" t="s">
        <v>31</v>
      </c>
      <c r="J3" s="372" t="s">
        <v>183</v>
      </c>
      <c r="K3" s="373"/>
    </row>
    <row r="4" spans="2:14" ht="22.5" customHeight="1" thickBot="1">
      <c r="B4" s="560"/>
      <c r="C4" s="561"/>
      <c r="D4" s="562"/>
      <c r="E4" s="563"/>
      <c r="F4" s="564" t="s">
        <v>195</v>
      </c>
      <c r="G4" s="565" t="s">
        <v>196</v>
      </c>
      <c r="H4" s="564" t="s">
        <v>197</v>
      </c>
      <c r="I4" s="566"/>
      <c r="J4" s="562"/>
      <c r="K4" s="567"/>
    </row>
    <row r="5" spans="2:14" ht="27" customHeight="1" thickBot="1">
      <c r="B5" s="568" t="s">
        <v>379</v>
      </c>
      <c r="C5" s="569"/>
      <c r="D5" s="569"/>
      <c r="E5" s="620">
        <f>SUM(E6,E14,E22,E30)</f>
        <v>0</v>
      </c>
      <c r="F5" s="620">
        <f>SUM(F6,F14,F22,F30)</f>
        <v>0</v>
      </c>
      <c r="G5" s="620">
        <f>SUM(G6,G14,G22,G30)</f>
        <v>0</v>
      </c>
      <c r="H5" s="620">
        <f>SUM(H6,H14,H22,H30)</f>
        <v>0</v>
      </c>
      <c r="I5" s="570"/>
      <c r="J5" s="571"/>
      <c r="K5" s="572"/>
      <c r="L5" s="573"/>
      <c r="M5" s="573"/>
      <c r="N5" s="413"/>
    </row>
    <row r="6" spans="2:14" ht="36" customHeight="1" thickTop="1">
      <c r="B6" s="622" t="str">
        <f>IF('②6.成果報告（BM） '!B7="","",'②6.成果報告（BM） '!B7)</f>
        <v/>
      </c>
      <c r="C6" s="623" t="str">
        <f>IF(B6="","",'②5.スケジュール（BM） '!C5)</f>
        <v/>
      </c>
      <c r="D6" s="624" t="str">
        <f>IF(B6="","",'②5.スケジュール（BM） '!D5)</f>
        <v/>
      </c>
      <c r="E6" s="621">
        <f>SUM(E7:E13)</f>
        <v>0</v>
      </c>
      <c r="F6" s="621">
        <f>SUM(F7:F13)</f>
        <v>0</v>
      </c>
      <c r="G6" s="621">
        <f>SUM(G7:G13)</f>
        <v>0</v>
      </c>
      <c r="H6" s="621">
        <f>SUM(H7:H13)</f>
        <v>0</v>
      </c>
      <c r="I6" s="574"/>
      <c r="J6" s="575"/>
      <c r="K6" s="576"/>
      <c r="L6" s="577"/>
      <c r="M6" s="573"/>
      <c r="N6" s="413"/>
    </row>
    <row r="7" spans="2:14" ht="15.75" customHeight="1">
      <c r="B7" s="578"/>
      <c r="C7" s="579" t="s">
        <v>114</v>
      </c>
      <c r="D7" s="580"/>
      <c r="E7" s="633">
        <f>SUM(F7:H7)</f>
        <v>0</v>
      </c>
      <c r="F7" s="581"/>
      <c r="G7" s="581"/>
      <c r="H7" s="581"/>
      <c r="I7" s="582"/>
      <c r="J7" s="583"/>
      <c r="K7" s="584"/>
      <c r="L7" s="577"/>
      <c r="M7" s="573"/>
      <c r="N7" s="413"/>
    </row>
    <row r="8" spans="2:14" ht="15.75" customHeight="1">
      <c r="B8" s="585"/>
      <c r="C8" s="586" t="s">
        <v>113</v>
      </c>
      <c r="D8" s="587"/>
      <c r="E8" s="634">
        <f t="shared" ref="E8:E13" si="0">SUM(F8:H8)</f>
        <v>0</v>
      </c>
      <c r="F8" s="588"/>
      <c r="G8" s="588"/>
      <c r="H8" s="588"/>
      <c r="I8" s="589"/>
      <c r="J8" s="590"/>
      <c r="K8" s="591"/>
      <c r="L8" s="592"/>
      <c r="M8" s="593"/>
      <c r="N8" s="413"/>
    </row>
    <row r="9" spans="2:14" ht="15.75" customHeight="1">
      <c r="B9" s="585"/>
      <c r="C9" s="586" t="s">
        <v>112</v>
      </c>
      <c r="D9" s="587"/>
      <c r="E9" s="634">
        <f t="shared" si="0"/>
        <v>0</v>
      </c>
      <c r="F9" s="588"/>
      <c r="G9" s="588"/>
      <c r="H9" s="588"/>
      <c r="I9" s="589"/>
      <c r="J9" s="590"/>
      <c r="K9" s="591"/>
      <c r="L9" s="592"/>
      <c r="M9" s="593"/>
      <c r="N9" s="413"/>
    </row>
    <row r="10" spans="2:14" ht="15.75" customHeight="1">
      <c r="B10" s="585"/>
      <c r="C10" s="586" t="s">
        <v>389</v>
      </c>
      <c r="D10" s="587"/>
      <c r="E10" s="634">
        <f t="shared" si="0"/>
        <v>0</v>
      </c>
      <c r="F10" s="588"/>
      <c r="G10" s="588"/>
      <c r="H10" s="588"/>
      <c r="I10" s="589"/>
      <c r="J10" s="590"/>
      <c r="K10" s="591"/>
      <c r="L10" s="592"/>
      <c r="M10" s="593"/>
      <c r="N10" s="413"/>
    </row>
    <row r="11" spans="2:14" ht="15.75" customHeight="1">
      <c r="B11" s="585"/>
      <c r="C11" s="594" t="s">
        <v>537</v>
      </c>
      <c r="D11" s="587"/>
      <c r="E11" s="634">
        <f t="shared" si="0"/>
        <v>0</v>
      </c>
      <c r="F11" s="588"/>
      <c r="G11" s="588"/>
      <c r="H11" s="588"/>
      <c r="I11" s="589"/>
      <c r="J11" s="590"/>
      <c r="K11" s="591"/>
      <c r="L11" s="577"/>
      <c r="M11" s="573"/>
      <c r="N11" s="413"/>
    </row>
    <row r="12" spans="2:14" ht="15.75" customHeight="1">
      <c r="B12" s="585"/>
      <c r="C12" s="586" t="s">
        <v>111</v>
      </c>
      <c r="D12" s="587"/>
      <c r="E12" s="634">
        <f t="shared" si="0"/>
        <v>0</v>
      </c>
      <c r="F12" s="595"/>
      <c r="G12" s="595"/>
      <c r="H12" s="595"/>
      <c r="I12" s="589"/>
      <c r="J12" s="596"/>
      <c r="K12" s="597"/>
      <c r="L12" s="577"/>
      <c r="M12" s="573"/>
      <c r="N12" s="413"/>
    </row>
    <row r="13" spans="2:14" ht="15.75" customHeight="1" thickBot="1">
      <c r="B13" s="598"/>
      <c r="C13" s="599" t="s">
        <v>110</v>
      </c>
      <c r="D13" s="600"/>
      <c r="E13" s="635">
        <f t="shared" si="0"/>
        <v>0</v>
      </c>
      <c r="F13" s="601"/>
      <c r="G13" s="601"/>
      <c r="H13" s="601"/>
      <c r="I13" s="602"/>
      <c r="J13" s="603"/>
      <c r="K13" s="604"/>
      <c r="L13" s="577"/>
      <c r="M13" s="573"/>
      <c r="N13" s="413"/>
    </row>
    <row r="14" spans="2:14" ht="36" customHeight="1">
      <c r="B14" s="625" t="str">
        <f>IF('②6.成果報告（BM） '!B9="","",'②6.成果報告（BM） '!B9)</f>
        <v/>
      </c>
      <c r="C14" s="626" t="str">
        <f>IF(B14="","",'②5.スケジュール（BM） '!C6)</f>
        <v/>
      </c>
      <c r="D14" s="627" t="str">
        <f>IF(B14="","",'②5.スケジュール（BM） '!D6)</f>
        <v/>
      </c>
      <c r="E14" s="628">
        <f>SUM(E15:E21)</f>
        <v>0</v>
      </c>
      <c r="F14" s="628">
        <f>SUM(F15:F21)</f>
        <v>0</v>
      </c>
      <c r="G14" s="628">
        <f>SUM(G15:G21)</f>
        <v>0</v>
      </c>
      <c r="H14" s="628">
        <f>SUM(H15:H21)</f>
        <v>0</v>
      </c>
      <c r="I14" s="605"/>
      <c r="J14" s="606"/>
      <c r="K14" s="607"/>
      <c r="L14" s="577"/>
      <c r="M14" s="573"/>
      <c r="N14" s="413"/>
    </row>
    <row r="15" spans="2:14" ht="15.75" customHeight="1">
      <c r="B15" s="578"/>
      <c r="C15" s="579" t="s">
        <v>114</v>
      </c>
      <c r="D15" s="580"/>
      <c r="E15" s="633">
        <f>SUM(F15:H15)</f>
        <v>0</v>
      </c>
      <c r="F15" s="581"/>
      <c r="G15" s="581"/>
      <c r="H15" s="581"/>
      <c r="I15" s="582"/>
      <c r="J15" s="583"/>
      <c r="K15" s="584"/>
      <c r="L15" s="592"/>
      <c r="M15" s="593"/>
      <c r="N15" s="413"/>
    </row>
    <row r="16" spans="2:14" ht="15.75" customHeight="1">
      <c r="B16" s="585"/>
      <c r="C16" s="586" t="s">
        <v>113</v>
      </c>
      <c r="D16" s="587"/>
      <c r="E16" s="634">
        <f t="shared" ref="E16:E21" si="1">SUM(F16:H16)</f>
        <v>0</v>
      </c>
      <c r="F16" s="588"/>
      <c r="G16" s="588"/>
      <c r="H16" s="588"/>
      <c r="I16" s="589"/>
      <c r="J16" s="590"/>
      <c r="K16" s="591"/>
      <c r="L16" s="577"/>
      <c r="M16" s="573"/>
      <c r="N16" s="413"/>
    </row>
    <row r="17" spans="2:14" ht="15.75" customHeight="1">
      <c r="B17" s="585"/>
      <c r="C17" s="586" t="s">
        <v>112</v>
      </c>
      <c r="D17" s="587"/>
      <c r="E17" s="634">
        <f t="shared" si="1"/>
        <v>0</v>
      </c>
      <c r="F17" s="588"/>
      <c r="G17" s="588"/>
      <c r="H17" s="588"/>
      <c r="I17" s="589"/>
      <c r="J17" s="590"/>
      <c r="K17" s="591"/>
      <c r="L17" s="577"/>
      <c r="M17" s="573"/>
      <c r="N17" s="413"/>
    </row>
    <row r="18" spans="2:14" ht="15.75" customHeight="1">
      <c r="B18" s="585"/>
      <c r="C18" s="586" t="s">
        <v>389</v>
      </c>
      <c r="D18" s="587"/>
      <c r="E18" s="634">
        <f t="shared" si="1"/>
        <v>0</v>
      </c>
      <c r="F18" s="588"/>
      <c r="G18" s="588"/>
      <c r="H18" s="588"/>
      <c r="I18" s="589"/>
      <c r="J18" s="590"/>
      <c r="K18" s="591"/>
      <c r="L18" s="577"/>
      <c r="M18" s="573"/>
      <c r="N18" s="413"/>
    </row>
    <row r="19" spans="2:14" ht="15.75" customHeight="1">
      <c r="B19" s="585"/>
      <c r="C19" s="594" t="s">
        <v>537</v>
      </c>
      <c r="D19" s="587"/>
      <c r="E19" s="634">
        <f t="shared" si="1"/>
        <v>0</v>
      </c>
      <c r="F19" s="588"/>
      <c r="G19" s="588"/>
      <c r="H19" s="588"/>
      <c r="I19" s="589"/>
      <c r="J19" s="590"/>
      <c r="K19" s="591"/>
      <c r="L19" s="592"/>
      <c r="M19" s="593"/>
      <c r="N19" s="413"/>
    </row>
    <row r="20" spans="2:14" ht="15.75" customHeight="1">
      <c r="B20" s="585"/>
      <c r="C20" s="586" t="s">
        <v>111</v>
      </c>
      <c r="D20" s="587"/>
      <c r="E20" s="634">
        <f t="shared" si="1"/>
        <v>0</v>
      </c>
      <c r="F20" s="595"/>
      <c r="G20" s="595"/>
      <c r="H20" s="595"/>
      <c r="I20" s="589"/>
      <c r="J20" s="590"/>
      <c r="K20" s="591"/>
      <c r="L20" s="592"/>
      <c r="M20" s="593"/>
      <c r="N20" s="413"/>
    </row>
    <row r="21" spans="2:14" ht="15.75" customHeight="1" thickBot="1">
      <c r="B21" s="598"/>
      <c r="C21" s="599" t="s">
        <v>110</v>
      </c>
      <c r="D21" s="600"/>
      <c r="E21" s="635">
        <f t="shared" si="1"/>
        <v>0</v>
      </c>
      <c r="F21" s="601"/>
      <c r="G21" s="601"/>
      <c r="H21" s="601"/>
      <c r="I21" s="602"/>
      <c r="J21" s="603"/>
      <c r="K21" s="604"/>
      <c r="L21" s="592"/>
      <c r="M21" s="593"/>
      <c r="N21" s="413"/>
    </row>
    <row r="22" spans="2:14" ht="36" customHeight="1">
      <c r="B22" s="625" t="str">
        <f>IF('②6.成果報告（BM） '!B11="","",'②6.成果報告（BM） '!B11)</f>
        <v/>
      </c>
      <c r="C22" s="626" t="str">
        <f>IF(B22="","",'②5.スケジュール（BM） '!C7)</f>
        <v/>
      </c>
      <c r="D22" s="627" t="str">
        <f>IF(B22="","",'②5.スケジュール（BM） '!D7)</f>
        <v/>
      </c>
      <c r="E22" s="628">
        <f>SUM(E23:E29)</f>
        <v>0</v>
      </c>
      <c r="F22" s="628">
        <f>SUM(F23:F29)</f>
        <v>0</v>
      </c>
      <c r="G22" s="628">
        <f>SUM(G23:G29)</f>
        <v>0</v>
      </c>
      <c r="H22" s="628">
        <f>SUM(H23:H29)</f>
        <v>0</v>
      </c>
      <c r="I22" s="608"/>
      <c r="J22" s="609"/>
      <c r="K22" s="610"/>
      <c r="L22" s="577"/>
      <c r="M22" s="573"/>
      <c r="N22" s="413"/>
    </row>
    <row r="23" spans="2:14" ht="15.75" customHeight="1">
      <c r="B23" s="578"/>
      <c r="C23" s="579" t="s">
        <v>114</v>
      </c>
      <c r="D23" s="580"/>
      <c r="E23" s="633">
        <f>SUM(F23:H23)</f>
        <v>0</v>
      </c>
      <c r="F23" s="581"/>
      <c r="G23" s="581"/>
      <c r="H23" s="581"/>
      <c r="I23" s="582"/>
      <c r="J23" s="583"/>
      <c r="K23" s="584"/>
      <c r="L23" s="592"/>
      <c r="M23" s="593"/>
      <c r="N23" s="413"/>
    </row>
    <row r="24" spans="2:14" ht="15.75" customHeight="1">
      <c r="B24" s="585"/>
      <c r="C24" s="586" t="s">
        <v>113</v>
      </c>
      <c r="D24" s="587"/>
      <c r="E24" s="634">
        <f t="shared" ref="E24:E29" si="2">SUM(F24:H24)</f>
        <v>0</v>
      </c>
      <c r="F24" s="588"/>
      <c r="G24" s="588"/>
      <c r="H24" s="588"/>
      <c r="I24" s="589"/>
      <c r="J24" s="590"/>
      <c r="K24" s="591"/>
      <c r="L24" s="577"/>
      <c r="M24" s="573"/>
      <c r="N24" s="413"/>
    </row>
    <row r="25" spans="2:14" ht="15.75" customHeight="1">
      <c r="B25" s="585"/>
      <c r="C25" s="586" t="s">
        <v>112</v>
      </c>
      <c r="D25" s="587"/>
      <c r="E25" s="634">
        <f t="shared" si="2"/>
        <v>0</v>
      </c>
      <c r="F25" s="588"/>
      <c r="G25" s="588"/>
      <c r="H25" s="588"/>
      <c r="I25" s="589"/>
      <c r="J25" s="590"/>
      <c r="K25" s="591"/>
      <c r="L25" s="577"/>
      <c r="M25" s="573"/>
      <c r="N25" s="413"/>
    </row>
    <row r="26" spans="2:14" ht="15.75" customHeight="1">
      <c r="B26" s="585"/>
      <c r="C26" s="586" t="s">
        <v>389</v>
      </c>
      <c r="D26" s="587"/>
      <c r="E26" s="634">
        <f t="shared" si="2"/>
        <v>0</v>
      </c>
      <c r="F26" s="588"/>
      <c r="G26" s="588"/>
      <c r="H26" s="588"/>
      <c r="I26" s="589"/>
      <c r="J26" s="590"/>
      <c r="K26" s="591"/>
      <c r="L26" s="577"/>
      <c r="M26" s="573"/>
      <c r="N26" s="413"/>
    </row>
    <row r="27" spans="2:14" ht="15.75" customHeight="1">
      <c r="B27" s="585"/>
      <c r="C27" s="594" t="s">
        <v>537</v>
      </c>
      <c r="D27" s="587"/>
      <c r="E27" s="634">
        <f t="shared" si="2"/>
        <v>0</v>
      </c>
      <c r="F27" s="588"/>
      <c r="G27" s="588"/>
      <c r="H27" s="588"/>
      <c r="I27" s="589"/>
      <c r="J27" s="590"/>
      <c r="K27" s="591"/>
      <c r="L27" s="592"/>
      <c r="M27" s="593"/>
      <c r="N27" s="413"/>
    </row>
    <row r="28" spans="2:14" ht="15.75" customHeight="1">
      <c r="B28" s="585"/>
      <c r="C28" s="586" t="s">
        <v>111</v>
      </c>
      <c r="D28" s="587"/>
      <c r="E28" s="634">
        <f t="shared" si="2"/>
        <v>0</v>
      </c>
      <c r="F28" s="595"/>
      <c r="G28" s="595"/>
      <c r="H28" s="595"/>
      <c r="I28" s="589"/>
      <c r="J28" s="596"/>
      <c r="K28" s="597"/>
      <c r="L28" s="592"/>
      <c r="M28" s="593"/>
      <c r="N28" s="413"/>
    </row>
    <row r="29" spans="2:14" ht="15.75" customHeight="1" thickBot="1">
      <c r="B29" s="585"/>
      <c r="C29" s="599" t="s">
        <v>110</v>
      </c>
      <c r="D29" s="612"/>
      <c r="E29" s="636">
        <f t="shared" si="2"/>
        <v>0</v>
      </c>
      <c r="F29" s="613"/>
      <c r="G29" s="613"/>
      <c r="H29" s="613"/>
      <c r="I29" s="589"/>
      <c r="J29" s="614"/>
      <c r="K29" s="615"/>
      <c r="L29" s="592"/>
      <c r="M29" s="593"/>
      <c r="N29" s="413"/>
    </row>
    <row r="30" spans="2:14" ht="36" customHeight="1">
      <c r="B30" s="629" t="str">
        <f>IF('②6.成果報告（BM） '!B13="","",'②6.成果報告（BM） '!B13)</f>
        <v/>
      </c>
      <c r="C30" s="630" t="str">
        <f>IF(B30="","",'②5.スケジュール（BM） '!C8)</f>
        <v/>
      </c>
      <c r="D30" s="631" t="str">
        <f>IF(B30="","",'②5.スケジュール（BM） '!D8)</f>
        <v/>
      </c>
      <c r="E30" s="632">
        <f>SUM(E31:E37)</f>
        <v>0</v>
      </c>
      <c r="F30" s="632">
        <f>SUM(F31:F37)</f>
        <v>0</v>
      </c>
      <c r="G30" s="632">
        <f>SUM(G31:G37)</f>
        <v>0</v>
      </c>
      <c r="H30" s="632">
        <f>SUM(H31:H37)</f>
        <v>0</v>
      </c>
      <c r="I30" s="616"/>
      <c r="J30" s="617"/>
      <c r="K30" s="618"/>
      <c r="L30" s="577"/>
      <c r="M30" s="573"/>
      <c r="N30" s="413"/>
    </row>
    <row r="31" spans="2:14" ht="15.75" customHeight="1">
      <c r="B31" s="578"/>
      <c r="C31" s="579" t="s">
        <v>114</v>
      </c>
      <c r="D31" s="580"/>
      <c r="E31" s="633">
        <f>SUM(F31:H31)</f>
        <v>0</v>
      </c>
      <c r="F31" s="581"/>
      <c r="G31" s="581"/>
      <c r="H31" s="581"/>
      <c r="I31" s="582"/>
      <c r="J31" s="583"/>
      <c r="K31" s="584"/>
      <c r="L31" s="592"/>
      <c r="M31" s="593"/>
      <c r="N31" s="413"/>
    </row>
    <row r="32" spans="2:14" ht="15.75" customHeight="1">
      <c r="B32" s="585"/>
      <c r="C32" s="586" t="s">
        <v>113</v>
      </c>
      <c r="D32" s="587"/>
      <c r="E32" s="634">
        <f t="shared" ref="E32:E37" si="3">SUM(F32:H32)</f>
        <v>0</v>
      </c>
      <c r="F32" s="588"/>
      <c r="G32" s="588"/>
      <c r="H32" s="588"/>
      <c r="I32" s="589"/>
      <c r="J32" s="590"/>
      <c r="K32" s="591"/>
      <c r="L32" s="577"/>
      <c r="M32" s="573"/>
      <c r="N32" s="413"/>
    </row>
    <row r="33" spans="2:14" ht="15.75" customHeight="1">
      <c r="B33" s="585"/>
      <c r="C33" s="586" t="s">
        <v>112</v>
      </c>
      <c r="D33" s="587"/>
      <c r="E33" s="634">
        <f t="shared" si="3"/>
        <v>0</v>
      </c>
      <c r="F33" s="588"/>
      <c r="G33" s="588"/>
      <c r="H33" s="588"/>
      <c r="I33" s="589"/>
      <c r="J33" s="590"/>
      <c r="K33" s="591"/>
      <c r="L33" s="577"/>
      <c r="M33" s="573"/>
      <c r="N33" s="413"/>
    </row>
    <row r="34" spans="2:14" ht="15.75" customHeight="1">
      <c r="B34" s="585"/>
      <c r="C34" s="586" t="s">
        <v>389</v>
      </c>
      <c r="D34" s="587"/>
      <c r="E34" s="634">
        <f t="shared" si="3"/>
        <v>0</v>
      </c>
      <c r="F34" s="588"/>
      <c r="G34" s="588"/>
      <c r="H34" s="588"/>
      <c r="I34" s="589"/>
      <c r="J34" s="590"/>
      <c r="K34" s="591"/>
      <c r="L34" s="577"/>
      <c r="M34" s="573"/>
      <c r="N34" s="413"/>
    </row>
    <row r="35" spans="2:14" ht="15.75" customHeight="1">
      <c r="B35" s="585"/>
      <c r="C35" s="594" t="s">
        <v>537</v>
      </c>
      <c r="D35" s="587"/>
      <c r="E35" s="634">
        <f t="shared" si="3"/>
        <v>0</v>
      </c>
      <c r="F35" s="588"/>
      <c r="G35" s="588"/>
      <c r="H35" s="588"/>
      <c r="I35" s="589"/>
      <c r="J35" s="590"/>
      <c r="K35" s="591"/>
      <c r="L35" s="592"/>
      <c r="M35" s="593"/>
      <c r="N35" s="413"/>
    </row>
    <row r="36" spans="2:14" ht="15.75" customHeight="1">
      <c r="B36" s="585"/>
      <c r="C36" s="586" t="s">
        <v>111</v>
      </c>
      <c r="D36" s="587"/>
      <c r="E36" s="634">
        <f t="shared" si="3"/>
        <v>0</v>
      </c>
      <c r="F36" s="595"/>
      <c r="G36" s="595"/>
      <c r="H36" s="595"/>
      <c r="I36" s="589"/>
      <c r="J36" s="590"/>
      <c r="K36" s="591"/>
      <c r="L36" s="592"/>
      <c r="M36" s="593"/>
      <c r="N36" s="413"/>
    </row>
    <row r="37" spans="2:14" ht="15.75" customHeight="1" thickBot="1">
      <c r="B37" s="598"/>
      <c r="C37" s="599" t="s">
        <v>110</v>
      </c>
      <c r="D37" s="600"/>
      <c r="E37" s="635">
        <f t="shared" si="3"/>
        <v>0</v>
      </c>
      <c r="F37" s="601"/>
      <c r="G37" s="601"/>
      <c r="H37" s="601"/>
      <c r="I37" s="602"/>
      <c r="J37" s="603"/>
      <c r="K37" s="604"/>
      <c r="L37" s="592"/>
      <c r="M37" s="593"/>
      <c r="N37" s="413"/>
    </row>
    <row r="38" spans="2:14" ht="13.5" customHeight="1">
      <c r="B38" s="499" t="s">
        <v>415</v>
      </c>
      <c r="C38" s="500" t="s">
        <v>419</v>
      </c>
    </row>
    <row r="39" spans="2:14" ht="13.5" customHeight="1">
      <c r="B39" s="499" t="s">
        <v>417</v>
      </c>
      <c r="C39" s="500" t="s">
        <v>420</v>
      </c>
    </row>
    <row r="40" spans="2:14" ht="13.5" customHeight="1">
      <c r="B40" s="619"/>
      <c r="C40" s="500" t="s">
        <v>421</v>
      </c>
    </row>
    <row r="41" spans="2:14" ht="13.5" customHeight="1">
      <c r="B41" s="499" t="s">
        <v>418</v>
      </c>
      <c r="C41" s="500" t="s">
        <v>422</v>
      </c>
    </row>
    <row r="42" spans="2:14" ht="13.5" customHeight="1">
      <c r="B42" s="619"/>
      <c r="C42" s="500" t="s">
        <v>423</v>
      </c>
    </row>
  </sheetData>
  <sheetProtection algorithmName="SHA-512" hashValue="YI83NURO0jSEH3uHd51mdH2QxGd5vbp+Op6V9PaW1DVc8kylgt+/JLDLL8omofbG2HBUKujrRTvA0DgG3lR4gA==" saltValue="SqHASeqJExfNvSl0QnuyrA==" spinCount="100000" sheet="1" scenarios="1" formatCells="0" formatColumns="0" formatRows="0"/>
  <mergeCells count="48">
    <mergeCell ref="J37:K37"/>
    <mergeCell ref="J30:K30"/>
    <mergeCell ref="B31:B37"/>
    <mergeCell ref="I31:I37"/>
    <mergeCell ref="J31:K31"/>
    <mergeCell ref="J32:K32"/>
    <mergeCell ref="J33:K33"/>
    <mergeCell ref="J34:K34"/>
    <mergeCell ref="J35:K35"/>
    <mergeCell ref="J36:K36"/>
    <mergeCell ref="J22:K22"/>
    <mergeCell ref="B23:B29"/>
    <mergeCell ref="I23:I29"/>
    <mergeCell ref="J23:K23"/>
    <mergeCell ref="J24:K24"/>
    <mergeCell ref="J25:K25"/>
    <mergeCell ref="J26:K26"/>
    <mergeCell ref="J27:K27"/>
    <mergeCell ref="J28:K28"/>
    <mergeCell ref="J29:K29"/>
    <mergeCell ref="J14:K14"/>
    <mergeCell ref="J18:K18"/>
    <mergeCell ref="J19:K19"/>
    <mergeCell ref="J20:K20"/>
    <mergeCell ref="B15:B21"/>
    <mergeCell ref="I15:I21"/>
    <mergeCell ref="J15:K15"/>
    <mergeCell ref="J16:K16"/>
    <mergeCell ref="J17:K17"/>
    <mergeCell ref="J21:K21"/>
    <mergeCell ref="B5:D5"/>
    <mergeCell ref="J5:K5"/>
    <mergeCell ref="J6:K6"/>
    <mergeCell ref="B7:B13"/>
    <mergeCell ref="I7:I13"/>
    <mergeCell ref="J7:K7"/>
    <mergeCell ref="J8:K8"/>
    <mergeCell ref="J9:K9"/>
    <mergeCell ref="J10:K10"/>
    <mergeCell ref="J11:K11"/>
    <mergeCell ref="J12:K12"/>
    <mergeCell ref="J13:K13"/>
    <mergeCell ref="J2:K2"/>
    <mergeCell ref="B3:D4"/>
    <mergeCell ref="E3:E4"/>
    <mergeCell ref="F3:H3"/>
    <mergeCell ref="I3:I4"/>
    <mergeCell ref="J3:K4"/>
  </mergeCells>
  <phoneticPr fontId="1"/>
  <dataValidations count="3">
    <dataValidation type="whole" operator="lessThan" allowBlank="1" showInputMessage="1" showErrorMessage="1" errorTitle="入力不要です。" error="[キャンセル]をクリックしてください。" sqref="E5:H5 F6:H6 F30:H30 F22:H22 F14:H14 B6:B37 D6:E37 C12:C18 C20:C26 C6:C10 C28:C34 C36:C37">
      <formula1>0</formula1>
    </dataValidation>
    <dataValidation allowBlank="1" showInputMessage="1" showErrorMessage="1" promptTitle="金額単位は「円」です。" prompt="間違いありませんか？" sqref="F7:F13 F31:F37 F23:F29 F15:F21"/>
    <dataValidation type="whole" operator="lessThan" allowBlank="1" showInputMessage="1" showErrorMessage="1" errorTitle="入力不要です。" error="[キャンセル]をクリックしてください。" sqref="B5:D5">
      <formula1>0</formula1>
    </dataValidation>
  </dataValidations>
  <pageMargins left="0.59055118110236227" right="0.39370078740157483" top="0.78740157480314965" bottom="0.31496062992125984" header="0.31496062992125984" footer="0.15748031496062992"/>
  <pageSetup paperSize="9" scale="73" fitToHeight="0" orientation="landscape" r:id="rId1"/>
  <headerFooter>
    <oddHeader>&amp;L様式２　(別添１）</oddHeader>
    <oddFooter>&amp;C&amp;"ＭＳ Ｐゴシック,標準"&amp;10&amp;P /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M22"/>
  <sheetViews>
    <sheetView view="pageBreakPreview" zoomScaleNormal="100" zoomScaleSheetLayoutView="100" workbookViewId="0"/>
  </sheetViews>
  <sheetFormatPr defaultRowHeight="13.5"/>
  <cols>
    <col min="1" max="1" width="1.75" style="214" customWidth="1"/>
    <col min="2" max="2" width="18.375" style="214" customWidth="1"/>
    <col min="3" max="10" width="14.625" style="214" customWidth="1"/>
    <col min="11" max="11" width="18.25" style="214" customWidth="1"/>
    <col min="12" max="12" width="0.75" style="214" customWidth="1"/>
    <col min="13" max="16384" width="9" style="214"/>
  </cols>
  <sheetData>
    <row r="1" spans="2:13" ht="9.75" customHeight="1"/>
    <row r="2" spans="2:13" ht="23.25" customHeight="1">
      <c r="B2" s="637"/>
      <c r="C2" s="637"/>
      <c r="D2" s="638"/>
      <c r="E2" s="637"/>
      <c r="F2" s="637"/>
      <c r="G2" s="685" t="str">
        <f>'①1.概要'!K2</f>
        <v>先進性のある輸出ビジネスモデルを構築するための実証支援事業</v>
      </c>
      <c r="H2" s="637" t="s">
        <v>394</v>
      </c>
      <c r="I2" s="637"/>
      <c r="J2" s="637"/>
      <c r="K2" s="637"/>
    </row>
    <row r="3" spans="2:13" ht="11.25" customHeight="1">
      <c r="B3" s="639"/>
      <c r="C3" s="639"/>
      <c r="D3" s="639"/>
      <c r="E3" s="639"/>
    </row>
    <row r="4" spans="2:13" ht="23.25" customHeight="1" thickBot="1">
      <c r="B4" s="558" t="s">
        <v>216</v>
      </c>
      <c r="E4" s="577"/>
      <c r="F4" s="640"/>
      <c r="G4" s="641"/>
      <c r="I4" s="641" t="s">
        <v>179</v>
      </c>
    </row>
    <row r="5" spans="2:13" ht="21" customHeight="1">
      <c r="B5" s="642" t="s">
        <v>180</v>
      </c>
      <c r="C5" s="643" t="s">
        <v>181</v>
      </c>
      <c r="D5" s="644"/>
      <c r="E5" s="644"/>
      <c r="F5" s="644"/>
      <c r="G5" s="443"/>
      <c r="H5" s="444" t="s">
        <v>217</v>
      </c>
      <c r="I5" s="645" t="s">
        <v>183</v>
      </c>
    </row>
    <row r="6" spans="2:13" ht="21" customHeight="1" thickBot="1">
      <c r="B6" s="807"/>
      <c r="C6" s="808" t="s">
        <v>131</v>
      </c>
      <c r="D6" s="809"/>
      <c r="E6" s="810"/>
      <c r="F6" s="811" t="s">
        <v>218</v>
      </c>
      <c r="G6" s="812" t="s">
        <v>219</v>
      </c>
      <c r="H6" s="813"/>
      <c r="I6" s="814"/>
    </row>
    <row r="7" spans="2:13" ht="45.75" customHeight="1">
      <c r="B7" s="646"/>
      <c r="C7" s="647" t="s">
        <v>220</v>
      </c>
      <c r="D7" s="815" t="s">
        <v>221</v>
      </c>
      <c r="E7" s="816" t="s">
        <v>222</v>
      </c>
      <c r="F7" s="817"/>
      <c r="G7" s="661"/>
      <c r="H7" s="650"/>
      <c r="I7" s="651"/>
    </row>
    <row r="8" spans="2:13" ht="58.5" customHeight="1">
      <c r="B8" s="652" t="s">
        <v>362</v>
      </c>
      <c r="C8" s="686">
        <f>IF(①交付申請書!C7="","",①交付申請書!C7)</f>
        <v>0</v>
      </c>
      <c r="D8" s="829" t="str">
        <f>IF(C8=0,"",E8-C8)</f>
        <v/>
      </c>
      <c r="E8" s="830">
        <f>IF(⑦変更交付!D8="",0,⑦変更交付!D8)</f>
        <v>0</v>
      </c>
      <c r="F8" s="831">
        <f>IF(⑦変更交付!F8="","",⑦変更交付!F8)</f>
        <v>0</v>
      </c>
      <c r="G8" s="832">
        <f>IF(⑦変更交付!H8="","",⑦変更交付!H8)</f>
        <v>0</v>
      </c>
      <c r="H8" s="833">
        <f>SUM(E8:G8)</f>
        <v>0</v>
      </c>
      <c r="I8" s="653"/>
    </row>
    <row r="9" spans="2:13" ht="21" customHeight="1" thickBot="1">
      <c r="B9" s="655" t="s">
        <v>186</v>
      </c>
      <c r="C9" s="690">
        <f t="shared" ref="C9:H9" si="0">C8</f>
        <v>0</v>
      </c>
      <c r="D9" s="834" t="str">
        <f t="shared" si="0"/>
        <v/>
      </c>
      <c r="E9" s="835">
        <f t="shared" si="0"/>
        <v>0</v>
      </c>
      <c r="F9" s="836">
        <f t="shared" si="0"/>
        <v>0</v>
      </c>
      <c r="G9" s="837">
        <f t="shared" si="0"/>
        <v>0</v>
      </c>
      <c r="H9" s="838">
        <f t="shared" si="0"/>
        <v>0</v>
      </c>
      <c r="I9" s="656" t="s">
        <v>51</v>
      </c>
    </row>
    <row r="10" spans="2:13" ht="21" customHeight="1"/>
    <row r="11" spans="2:13" ht="21" customHeight="1" thickBot="1">
      <c r="B11" s="558" t="s">
        <v>223</v>
      </c>
      <c r="K11" s="641" t="s">
        <v>179</v>
      </c>
    </row>
    <row r="12" spans="2:13" ht="21" customHeight="1">
      <c r="B12" s="642" t="s">
        <v>180</v>
      </c>
      <c r="C12" s="643" t="s">
        <v>181</v>
      </c>
      <c r="D12" s="644"/>
      <c r="E12" s="644"/>
      <c r="F12" s="644"/>
      <c r="G12" s="644"/>
      <c r="H12" s="443"/>
      <c r="I12" s="481" t="s">
        <v>224</v>
      </c>
      <c r="J12" s="818" t="s">
        <v>225</v>
      </c>
      <c r="K12" s="819" t="s">
        <v>226</v>
      </c>
    </row>
    <row r="13" spans="2:13" ht="21" customHeight="1" thickBot="1">
      <c r="B13" s="807"/>
      <c r="C13" s="808" t="s">
        <v>70</v>
      </c>
      <c r="D13" s="810"/>
      <c r="E13" s="808" t="s">
        <v>71</v>
      </c>
      <c r="F13" s="810"/>
      <c r="G13" s="808" t="s">
        <v>72</v>
      </c>
      <c r="H13" s="810"/>
      <c r="I13" s="811"/>
      <c r="J13" s="820"/>
      <c r="K13" s="821"/>
    </row>
    <row r="14" spans="2:13" ht="35.25" customHeight="1">
      <c r="B14" s="646"/>
      <c r="C14" s="822" t="s">
        <v>220</v>
      </c>
      <c r="D14" s="816" t="s">
        <v>227</v>
      </c>
      <c r="E14" s="823" t="s">
        <v>228</v>
      </c>
      <c r="F14" s="816" t="s">
        <v>229</v>
      </c>
      <c r="G14" s="823" t="s">
        <v>228</v>
      </c>
      <c r="H14" s="816" t="s">
        <v>230</v>
      </c>
      <c r="I14" s="817"/>
      <c r="J14" s="814"/>
      <c r="K14" s="824"/>
    </row>
    <row r="15" spans="2:13" ht="58.5" customHeight="1">
      <c r="B15" s="652" t="s">
        <v>362</v>
      </c>
      <c r="C15" s="839">
        <f>IF(SUM('②4.実施状況（BM）'!P4:P8)="","",SUM('②4.実施状況（BM）'!P4:P8))</f>
        <v>0</v>
      </c>
      <c r="D15" s="840">
        <f>IF('②7.経費内訳（BM） '!F5="","",'②7.経費内訳（BM） '!F5)</f>
        <v>0</v>
      </c>
      <c r="E15" s="840">
        <f>IF(SUM('②4.実施状況（BM）'!Q4:Q8)="","",SUM('②4.実施状況（BM）'!Q4:Q8))</f>
        <v>0</v>
      </c>
      <c r="F15" s="840">
        <f>IF('②7.経費内訳（BM） '!G5="","",'②7.経費内訳（BM） '!G5)</f>
        <v>0</v>
      </c>
      <c r="G15" s="840">
        <f>IF(SUM('②4.実施状況（BM）'!R4:HR8)="","",SUM('②4.実施状況（BM）'!R4:R8))</f>
        <v>0</v>
      </c>
      <c r="H15" s="840">
        <f>IF('②7.経費内訳（BM） '!H5="","",'②7.経費内訳（BM） '!H5)</f>
        <v>0</v>
      </c>
      <c r="I15" s="840">
        <f>IF(SUM(C15,E15,G15)="","",SUM(C15,E15,G15))</f>
        <v>0</v>
      </c>
      <c r="J15" s="840">
        <f>IF(SUM(D15,F15,H15)="","",SUM(D15,F15,H15))</f>
        <v>0</v>
      </c>
      <c r="K15" s="825"/>
    </row>
    <row r="16" spans="2:13" ht="21" customHeight="1" thickBot="1">
      <c r="B16" s="655" t="s">
        <v>186</v>
      </c>
      <c r="C16" s="841">
        <f>IF(C15="","",C15)</f>
        <v>0</v>
      </c>
      <c r="D16" s="842">
        <f t="shared" ref="D16:J16" si="1">IF(D15="","",D15)</f>
        <v>0</v>
      </c>
      <c r="E16" s="842">
        <f t="shared" si="1"/>
        <v>0</v>
      </c>
      <c r="F16" s="842">
        <f t="shared" si="1"/>
        <v>0</v>
      </c>
      <c r="G16" s="842">
        <f t="shared" si="1"/>
        <v>0</v>
      </c>
      <c r="H16" s="842">
        <f t="shared" si="1"/>
        <v>0</v>
      </c>
      <c r="I16" s="842">
        <f t="shared" si="1"/>
        <v>0</v>
      </c>
      <c r="J16" s="842">
        <f t="shared" si="1"/>
        <v>0</v>
      </c>
      <c r="K16" s="656" t="s">
        <v>51</v>
      </c>
      <c r="M16" s="218" t="s">
        <v>164</v>
      </c>
    </row>
    <row r="17" spans="2:9" ht="21" customHeight="1"/>
    <row r="18" spans="2:9" ht="21" customHeight="1">
      <c r="B18" s="673" t="s">
        <v>231</v>
      </c>
      <c r="C18" s="826"/>
      <c r="D18" s="256"/>
      <c r="F18" s="214" t="s">
        <v>232</v>
      </c>
      <c r="I18" s="827"/>
    </row>
    <row r="19" spans="2:9" ht="21" customHeight="1">
      <c r="B19" s="828" t="b">
        <v>0</v>
      </c>
      <c r="I19" s="827"/>
    </row>
    <row r="20" spans="2:9" ht="21" customHeight="1">
      <c r="B20" s="843" t="str">
        <f>IF(B19=TRUE,"上期で事業終了の場合も3月の年度報告の提出はあります。","")</f>
        <v/>
      </c>
      <c r="I20" s="827"/>
    </row>
    <row r="21" spans="2:9" ht="21" customHeight="1"/>
    <row r="22" spans="2:9" ht="21" customHeight="1"/>
  </sheetData>
  <sheetProtection algorithmName="SHA-512" hashValue="TZwrLZ5AaYVdyhvIoi447jXbsRAFTRBsgj458x2pRfc1b1sZU5rgWpbwqdQXMkfkd+eIOepuFhlCqzWAoDxIXg==" saltValue="9uerXmcfvzG3K8tYgCHtrw==" spinCount="100000" sheet="1" scenarios="1" formatCells="0" formatColumns="0" formatRows="0"/>
  <mergeCells count="15">
    <mergeCell ref="B12:B14"/>
    <mergeCell ref="C12:H12"/>
    <mergeCell ref="I12:I14"/>
    <mergeCell ref="J12:J14"/>
    <mergeCell ref="K12:K14"/>
    <mergeCell ref="C13:D13"/>
    <mergeCell ref="E13:F13"/>
    <mergeCell ref="G13:H13"/>
    <mergeCell ref="B5:B7"/>
    <mergeCell ref="C5:G5"/>
    <mergeCell ref="H5:H7"/>
    <mergeCell ref="I5:I7"/>
    <mergeCell ref="C6:E6"/>
    <mergeCell ref="F6:F7"/>
    <mergeCell ref="G6:G7"/>
  </mergeCells>
  <phoneticPr fontId="1"/>
  <conditionalFormatting sqref="K16">
    <cfRule type="containsText" dxfId="145" priority="2" operator="containsText" text="消費税仕入控除額">
      <formula>NOT(ISERROR(SEARCH("消費税仕入控除額",K16)))</formula>
    </cfRule>
  </conditionalFormatting>
  <conditionalFormatting sqref="I9">
    <cfRule type="containsText" dxfId="144" priority="1" operator="containsText" text="消費税仕入控除額">
      <formula>NOT(ISERROR(SEARCH("消費税仕入控除額",I9)))</formula>
    </cfRule>
  </conditionalFormatting>
  <dataValidations count="2">
    <dataValidation type="whole" operator="lessThan" allowBlank="1" showInputMessage="1" showErrorMessage="1" sqref="B19:B20">
      <formula1>0</formula1>
    </dataValidation>
    <dataValidation type="list" allowBlank="1" showInputMessage="1" showErrorMessage="1" sqref="K16">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ltText="あり">
                <anchor moveWithCells="1">
                  <from>
                    <xdr:col>3</xdr:col>
                    <xdr:colOff>409575</xdr:colOff>
                    <xdr:row>16</xdr:row>
                    <xdr:rowOff>266700</xdr:rowOff>
                  </from>
                  <to>
                    <xdr:col>3</xdr:col>
                    <xdr:colOff>895350</xdr:colOff>
                    <xdr:row>18</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4</xdr:col>
                    <xdr:colOff>409575</xdr:colOff>
                    <xdr:row>17</xdr:row>
                    <xdr:rowOff>0</xdr:rowOff>
                  </from>
                  <to>
                    <xdr:col>4</xdr:col>
                    <xdr:colOff>895350</xdr:colOff>
                    <xdr:row>18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5"/>
  <sheetViews>
    <sheetView view="pageBreakPreview" zoomScaleNormal="100" zoomScaleSheetLayoutView="100" workbookViewId="0"/>
  </sheetViews>
  <sheetFormatPr defaultRowHeight="13.5"/>
  <cols>
    <col min="1" max="1" width="1.625" style="214" customWidth="1"/>
    <col min="2" max="2" width="5.5" style="214" customWidth="1"/>
    <col min="3" max="3" width="20.125" style="214" customWidth="1"/>
    <col min="4" max="6" width="14.125" style="214" customWidth="1"/>
    <col min="7" max="7" width="10.625" style="214" customWidth="1"/>
    <col min="8" max="8" width="14.125" style="214" customWidth="1"/>
    <col min="9" max="9" width="11.875" style="214" customWidth="1"/>
    <col min="10" max="10" width="14.125" style="214" customWidth="1"/>
    <col min="11" max="11" width="12.875" style="214" customWidth="1"/>
    <col min="12" max="12" width="13" style="214" customWidth="1"/>
    <col min="13" max="13" width="1.625" style="214" customWidth="1"/>
    <col min="14" max="16384" width="9" style="214"/>
  </cols>
  <sheetData>
    <row r="1" spans="2:13" ht="6" customHeight="1"/>
    <row r="2" spans="2:13" ht="32.25" customHeight="1">
      <c r="B2" s="358"/>
      <c r="C2" s="358"/>
      <c r="D2" s="358"/>
      <c r="E2" s="844"/>
      <c r="F2" s="845"/>
      <c r="H2" s="844" t="s">
        <v>444</v>
      </c>
      <c r="I2" s="846" t="s">
        <v>119</v>
      </c>
      <c r="J2" s="846"/>
      <c r="K2" s="358"/>
      <c r="L2" s="358"/>
    </row>
    <row r="3" spans="2:13" ht="19.5" customHeight="1">
      <c r="B3" s="358"/>
      <c r="C3" s="358"/>
      <c r="D3" s="358"/>
      <c r="E3" s="844"/>
      <c r="F3" s="844"/>
      <c r="G3" s="846"/>
      <c r="H3" s="358"/>
      <c r="I3" s="358"/>
      <c r="J3" s="846"/>
      <c r="K3" s="847" t="s">
        <v>120</v>
      </c>
      <c r="L3" s="847"/>
    </row>
    <row r="4" spans="2:13" ht="19.5" customHeight="1"/>
    <row r="5" spans="2:13" ht="19.5" customHeight="1">
      <c r="B5" s="848" t="s">
        <v>329</v>
      </c>
      <c r="C5" s="848"/>
      <c r="H5" s="257"/>
      <c r="I5" s="849" t="s">
        <v>317</v>
      </c>
      <c r="J5" s="887" t="str">
        <f>IF('①1.概要'!C11="","",'①1.概要'!C11)</f>
        <v/>
      </c>
      <c r="K5" s="887"/>
      <c r="L5" s="887"/>
    </row>
    <row r="6" spans="2:13" ht="19.5" customHeight="1">
      <c r="G6" s="358"/>
      <c r="H6" s="257"/>
      <c r="I6" s="849"/>
      <c r="J6" s="887"/>
      <c r="K6" s="887"/>
      <c r="L6" s="887"/>
    </row>
    <row r="7" spans="2:13" ht="28.5" customHeight="1">
      <c r="H7" s="850"/>
      <c r="I7" s="851" t="s">
        <v>405</v>
      </c>
      <c r="J7" s="888" t="str">
        <f>IF(様式①申請!J8="","",様式①申請!J8)</f>
        <v/>
      </c>
      <c r="K7" s="888"/>
      <c r="L7" s="888"/>
    </row>
    <row r="8" spans="2:13" ht="24.75" customHeight="1">
      <c r="D8" s="257"/>
      <c r="E8" s="257"/>
      <c r="F8" s="257"/>
      <c r="H8" s="852"/>
      <c r="I8" s="851" t="s">
        <v>570</v>
      </c>
      <c r="J8" s="889" t="str">
        <f>IF(様式①申請!J9="","",様式①申請!J9)</f>
        <v/>
      </c>
      <c r="K8" s="889"/>
      <c r="L8" s="889"/>
    </row>
    <row r="9" spans="2:13" ht="19.5" customHeight="1">
      <c r="D9" s="257"/>
      <c r="E9" s="257"/>
      <c r="F9" s="257"/>
      <c r="H9" s="257"/>
      <c r="J9" s="257"/>
    </row>
    <row r="10" spans="2:13" ht="19.5" customHeight="1">
      <c r="B10" s="853"/>
      <c r="C10" s="853" t="s">
        <v>395</v>
      </c>
      <c r="D10" s="854"/>
      <c r="E10" s="854"/>
      <c r="F10" s="854"/>
      <c r="G10" s="854"/>
      <c r="H10" s="854"/>
      <c r="I10" s="854"/>
      <c r="J10" s="854"/>
      <c r="K10" s="854"/>
      <c r="L10" s="854"/>
    </row>
    <row r="11" spans="2:13" ht="19.5" customHeight="1">
      <c r="B11" s="853"/>
      <c r="C11" s="853" t="s">
        <v>121</v>
      </c>
      <c r="D11" s="854"/>
      <c r="E11" s="854"/>
      <c r="F11" s="854"/>
      <c r="G11" s="854"/>
      <c r="H11" s="854"/>
      <c r="I11" s="854"/>
      <c r="J11" s="854"/>
      <c r="K11" s="854"/>
      <c r="L11" s="854"/>
    </row>
    <row r="12" spans="2:13" ht="19.5" customHeight="1">
      <c r="B12" s="855" t="s">
        <v>330</v>
      </c>
      <c r="C12" s="855"/>
      <c r="D12" s="855"/>
      <c r="E12" s="855"/>
      <c r="F12" s="855"/>
      <c r="G12" s="855"/>
      <c r="H12" s="855"/>
      <c r="I12" s="855"/>
      <c r="J12" s="855"/>
      <c r="K12" s="855"/>
      <c r="L12" s="855"/>
    </row>
    <row r="13" spans="2:13" ht="19.5" customHeight="1">
      <c r="B13" s="220"/>
      <c r="C13" s="220"/>
      <c r="D13" s="220"/>
      <c r="E13" s="220"/>
      <c r="F13" s="220"/>
      <c r="G13" s="220"/>
      <c r="H13" s="220"/>
      <c r="I13" s="220"/>
      <c r="J13" s="220"/>
      <c r="K13" s="220"/>
      <c r="L13" s="220"/>
    </row>
    <row r="14" spans="2:13" ht="19.5" customHeight="1" thickBot="1">
      <c r="D14" s="358"/>
      <c r="E14" s="358"/>
      <c r="F14" s="358"/>
      <c r="G14" s="358"/>
      <c r="H14" s="358"/>
      <c r="I14" s="358"/>
      <c r="J14" s="358"/>
      <c r="K14" s="358"/>
      <c r="L14" s="434" t="s">
        <v>39</v>
      </c>
      <c r="M14" s="262"/>
    </row>
    <row r="15" spans="2:13" ht="40.5" customHeight="1">
      <c r="B15" s="856" t="s">
        <v>122</v>
      </c>
      <c r="C15" s="857"/>
      <c r="D15" s="858" t="s">
        <v>123</v>
      </c>
      <c r="E15" s="858" t="s">
        <v>124</v>
      </c>
      <c r="F15" s="859" t="s">
        <v>333</v>
      </c>
      <c r="G15" s="860"/>
      <c r="H15" s="859" t="s">
        <v>334</v>
      </c>
      <c r="I15" s="860"/>
      <c r="J15" s="859" t="s">
        <v>125</v>
      </c>
      <c r="K15" s="860"/>
      <c r="L15" s="861" t="s">
        <v>74</v>
      </c>
    </row>
    <row r="16" spans="2:13" ht="65.25" customHeight="1">
      <c r="B16" s="862"/>
      <c r="C16" s="863"/>
      <c r="D16" s="713"/>
      <c r="E16" s="714"/>
      <c r="F16" s="420" t="s">
        <v>126</v>
      </c>
      <c r="G16" s="420" t="s">
        <v>331</v>
      </c>
      <c r="H16" s="420" t="s">
        <v>126</v>
      </c>
      <c r="I16" s="420" t="s">
        <v>335</v>
      </c>
      <c r="J16" s="420" t="s">
        <v>126</v>
      </c>
      <c r="K16" s="420" t="s">
        <v>331</v>
      </c>
      <c r="L16" s="424"/>
    </row>
    <row r="17" spans="2:12" s="257" customFormat="1" ht="51" customHeight="1" thickBot="1">
      <c r="B17" s="864" t="s">
        <v>362</v>
      </c>
      <c r="C17" s="865"/>
      <c r="D17" s="866"/>
      <c r="E17" s="866"/>
      <c r="F17" s="890" t="str">
        <f>IF(E17="","",0)</f>
        <v/>
      </c>
      <c r="G17" s="891" t="str">
        <f t="shared" ref="G17" si="0">IF(E17="","",(F17/E17*100))</f>
        <v/>
      </c>
      <c r="H17" s="866"/>
      <c r="I17" s="891" t="str">
        <f>IF(E17="","",(H17/E17*100))</f>
        <v/>
      </c>
      <c r="J17" s="890" t="str">
        <f>IF(E17="","",E17-(F17+H17))</f>
        <v/>
      </c>
      <c r="K17" s="891" t="str">
        <f>IF(E17="","",(J17/E17*100))</f>
        <v/>
      </c>
      <c r="L17" s="867"/>
    </row>
    <row r="18" spans="2:12" s="257" customFormat="1" ht="36.6" customHeight="1" thickTop="1" thickBot="1">
      <c r="B18" s="868" t="s">
        <v>332</v>
      </c>
      <c r="C18" s="869"/>
      <c r="D18" s="892" t="str">
        <f>IF(D17=0,"",D17)</f>
        <v/>
      </c>
      <c r="E18" s="893" t="str">
        <f t="shared" ref="E18" si="1">IF(E17=0,"",E17)</f>
        <v/>
      </c>
      <c r="F18" s="893" t="str">
        <f>IF(F17="","",F17)</f>
        <v/>
      </c>
      <c r="G18" s="894" t="str">
        <f>IF(E18="","",(F18/E18*100))</f>
        <v/>
      </c>
      <c r="H18" s="893" t="str">
        <f>IF(H17="","",H17)</f>
        <v/>
      </c>
      <c r="I18" s="894" t="str">
        <f>IF(E18="","",(H18/E18*100))</f>
        <v/>
      </c>
      <c r="J18" s="893" t="str">
        <f>IF(J17=0,"",J17)</f>
        <v/>
      </c>
      <c r="K18" s="895" t="str">
        <f>IF(E18="","",(J18/E18*100))</f>
        <v/>
      </c>
      <c r="L18" s="871"/>
    </row>
    <row r="19" spans="2:12" s="257" customFormat="1" ht="19.5" customHeight="1" thickBot="1">
      <c r="B19" s="222"/>
      <c r="C19" s="222"/>
      <c r="D19" s="872"/>
      <c r="E19" s="872"/>
      <c r="F19" s="872"/>
      <c r="G19" s="873"/>
      <c r="H19" s="872"/>
      <c r="I19" s="873"/>
      <c r="J19" s="872"/>
      <c r="K19" s="874"/>
      <c r="L19" s="875"/>
    </row>
    <row r="20" spans="2:12" s="257" customFormat="1" ht="27.75" customHeight="1" thickBot="1">
      <c r="B20" s="876" t="s">
        <v>127</v>
      </c>
      <c r="C20" s="877"/>
      <c r="D20" s="896" t="str">
        <f>IF(①交付申請書!D24="日付を入力してください","",①交付申請書!D24)</f>
        <v/>
      </c>
      <c r="E20" s="897"/>
      <c r="F20" s="878"/>
      <c r="G20" s="879"/>
      <c r="H20" s="229"/>
      <c r="I20" s="880"/>
      <c r="J20" s="878"/>
      <c r="K20" s="879"/>
      <c r="L20" s="262"/>
    </row>
    <row r="21" spans="2:12" s="257" customFormat="1" ht="20.25" customHeight="1">
      <c r="B21" s="881"/>
      <c r="C21" s="881"/>
      <c r="D21" s="882"/>
      <c r="E21" s="882"/>
      <c r="F21" s="878"/>
      <c r="G21" s="879"/>
      <c r="H21" s="229"/>
      <c r="I21" s="880"/>
      <c r="J21" s="878"/>
      <c r="K21" s="879"/>
      <c r="L21" s="262"/>
    </row>
    <row r="22" spans="2:12" s="257" customFormat="1" ht="17.25" customHeight="1">
      <c r="B22" s="883" t="s">
        <v>406</v>
      </c>
      <c r="C22" s="884" t="s">
        <v>128</v>
      </c>
      <c r="D22" s="262"/>
      <c r="E22" s="262"/>
      <c r="F22" s="262"/>
      <c r="G22" s="262"/>
      <c r="H22" s="262"/>
      <c r="I22" s="262"/>
      <c r="J22" s="262"/>
      <c r="K22" s="262"/>
      <c r="L22" s="262"/>
    </row>
    <row r="23" spans="2:12" ht="17.25" customHeight="1">
      <c r="B23" s="885" t="s">
        <v>408</v>
      </c>
      <c r="C23" s="658" t="s">
        <v>129</v>
      </c>
      <c r="D23" s="886"/>
      <c r="E23" s="658"/>
      <c r="F23" s="658"/>
      <c r="G23" s="658"/>
      <c r="H23" s="658"/>
      <c r="I23" s="658"/>
      <c r="J23" s="658"/>
      <c r="K23" s="658"/>
      <c r="L23" s="658"/>
    </row>
    <row r="24" spans="2:12" ht="17.25" customHeight="1">
      <c r="B24" s="885" t="s">
        <v>409</v>
      </c>
      <c r="C24" s="658" t="s">
        <v>336</v>
      </c>
      <c r="D24" s="358"/>
      <c r="E24" s="358"/>
      <c r="F24" s="358"/>
      <c r="G24" s="358"/>
      <c r="H24" s="358"/>
      <c r="I24" s="358"/>
      <c r="J24" s="358"/>
      <c r="K24" s="358"/>
      <c r="L24" s="358"/>
    </row>
    <row r="25" spans="2:12" ht="39.75" customHeight="1">
      <c r="B25" s="885"/>
      <c r="C25" s="658"/>
      <c r="D25" s="358"/>
      <c r="E25" s="358"/>
      <c r="F25" s="358"/>
      <c r="G25" s="358"/>
      <c r="H25" s="358"/>
      <c r="I25" s="358"/>
      <c r="J25" s="358"/>
      <c r="K25" s="358"/>
      <c r="L25" s="358"/>
    </row>
  </sheetData>
  <sheetProtection algorithmName="SHA-512" hashValue="nqdGvUoKg26LD/VqR4OsVQViD/bDm5DbnnthSkt9j/9nEQzl5L3Swuj5pyAmW5SXAUXyltf57ild6eUE/c3SsA==" saltValue="Au3N/NJk6noac1kF5Js+YA==" spinCount="100000" sheet="1" scenarios="1" formatCells="0" formatColumns="0" formatRows="0"/>
  <mergeCells count="16">
    <mergeCell ref="B17:C17"/>
    <mergeCell ref="B18:C18"/>
    <mergeCell ref="B20:C20"/>
    <mergeCell ref="D20:E20"/>
    <mergeCell ref="B12:L12"/>
    <mergeCell ref="B15:C16"/>
    <mergeCell ref="D15:D16"/>
    <mergeCell ref="E15:E16"/>
    <mergeCell ref="F15:G15"/>
    <mergeCell ref="H15:I15"/>
    <mergeCell ref="J15:K15"/>
    <mergeCell ref="J8:L8"/>
    <mergeCell ref="K3:L3"/>
    <mergeCell ref="I5:I6"/>
    <mergeCell ref="J5:L6"/>
    <mergeCell ref="J7:L7"/>
  </mergeCells>
  <phoneticPr fontId="1"/>
  <conditionalFormatting sqref="K3:L3">
    <cfRule type="containsText" dxfId="143" priority="2" operator="containsText" text="日付を入力してください">
      <formula>NOT(ISERROR(SEARCH("日付を入力してください",K3)))</formula>
    </cfRule>
  </conditionalFormatting>
  <dataValidations count="1">
    <dataValidation allowBlank="1" showInputMessage="1" showErrorMessage="1" promptTitle="西暦で入力してください。" prompt="例：2021/1/1" sqref="K3:L3"/>
  </dataValidations>
  <pageMargins left="0.59055118110236227" right="0.39370078740157483" top="0.74803149606299213" bottom="0.27559055118110237" header="0.31496062992125984" footer="0.15748031496062992"/>
  <pageSetup paperSize="9" scale="83" fitToHeight="0" orientation="landscape" horizontalDpi="300" verticalDpi="300" r:id="rId1"/>
  <headerFooter>
    <oddHeader>&amp;L様式第３号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30"/>
  <sheetViews>
    <sheetView view="pageBreakPreview" zoomScaleNormal="100" zoomScaleSheetLayoutView="100" workbookViewId="0"/>
  </sheetViews>
  <sheetFormatPr defaultRowHeight="13.5"/>
  <cols>
    <col min="1" max="1" width="6" style="214" customWidth="1"/>
    <col min="2" max="2" width="5.5" style="214" customWidth="1"/>
    <col min="3" max="3" width="20.125" style="214" customWidth="1"/>
    <col min="4" max="4" width="17.125" style="214" customWidth="1"/>
    <col min="5" max="5" width="20.625" style="214" customWidth="1"/>
    <col min="6" max="6" width="10.625" style="214" customWidth="1"/>
    <col min="7" max="7" width="18.5" style="214" customWidth="1"/>
    <col min="8" max="8" width="16.625" style="214" customWidth="1"/>
    <col min="9" max="9" width="21.875" style="214" customWidth="1"/>
    <col min="10" max="11" width="6" style="214" customWidth="1"/>
    <col min="12" max="16384" width="9" style="214"/>
  </cols>
  <sheetData>
    <row r="1" spans="2:10" ht="6" customHeight="1"/>
    <row r="2" spans="2:10" ht="32.25" customHeight="1">
      <c r="B2" s="358"/>
      <c r="C2" s="358"/>
      <c r="D2" s="844"/>
      <c r="E2" s="844"/>
      <c r="F2" s="845"/>
      <c r="G2" s="910" t="str">
        <f>様式③!H2</f>
        <v>分野・テーマ別の海外販路開拓等への支援強化事業</v>
      </c>
      <c r="H2" s="846" t="s">
        <v>130</v>
      </c>
      <c r="I2" s="358"/>
    </row>
    <row r="3" spans="2:10" ht="19.5" customHeight="1">
      <c r="B3" s="358"/>
      <c r="C3" s="358"/>
      <c r="D3" s="844"/>
      <c r="E3" s="844"/>
      <c r="F3" s="846"/>
      <c r="G3" s="358"/>
      <c r="H3" s="358"/>
      <c r="I3" s="847" t="s">
        <v>120</v>
      </c>
      <c r="J3" s="847"/>
    </row>
    <row r="4" spans="2:10" ht="19.5" customHeight="1"/>
    <row r="5" spans="2:10" ht="19.5" customHeight="1">
      <c r="B5" s="848" t="s">
        <v>329</v>
      </c>
      <c r="C5" s="848"/>
      <c r="G5" s="898" t="s">
        <v>317</v>
      </c>
      <c r="H5" s="887" t="str">
        <f>IF('①1.概要'!C11="","",'①1.概要'!C11)</f>
        <v/>
      </c>
      <c r="I5" s="887"/>
      <c r="J5" s="887"/>
    </row>
    <row r="6" spans="2:10" ht="19.5" customHeight="1">
      <c r="F6" s="358"/>
      <c r="G6" s="898"/>
      <c r="H6" s="887"/>
      <c r="I6" s="887"/>
      <c r="J6" s="887"/>
    </row>
    <row r="7" spans="2:10" ht="28.5" customHeight="1">
      <c r="G7" s="899" t="s">
        <v>405</v>
      </c>
      <c r="H7" s="888" t="str">
        <f>IF(様式①申請!J8="","",様式①申請!J8)</f>
        <v/>
      </c>
      <c r="I7" s="888"/>
      <c r="J7" s="888"/>
    </row>
    <row r="8" spans="2:10" ht="24.75" customHeight="1">
      <c r="D8" s="257"/>
      <c r="E8" s="257"/>
      <c r="G8" s="899" t="s">
        <v>570</v>
      </c>
      <c r="H8" s="889" t="str">
        <f>IF(様式①申請!J9="","",様式①申請!J9)</f>
        <v/>
      </c>
      <c r="I8" s="889"/>
      <c r="J8" s="889"/>
    </row>
    <row r="9" spans="2:10" ht="19.5" customHeight="1">
      <c r="D9" s="257"/>
      <c r="E9" s="257"/>
      <c r="G9" s="257"/>
    </row>
    <row r="10" spans="2:10" ht="19.5" customHeight="1">
      <c r="B10" s="853"/>
      <c r="C10" s="853" t="s">
        <v>361</v>
      </c>
      <c r="D10" s="854"/>
      <c r="E10" s="854"/>
      <c r="F10" s="854"/>
      <c r="G10" s="854"/>
      <c r="H10" s="854"/>
      <c r="I10" s="854"/>
    </row>
    <row r="11" spans="2:10" ht="19.5" customHeight="1">
      <c r="B11" s="853"/>
      <c r="C11" s="853" t="s">
        <v>565</v>
      </c>
      <c r="D11" s="854"/>
      <c r="E11" s="854"/>
      <c r="F11" s="854"/>
      <c r="G11" s="854"/>
      <c r="H11" s="854"/>
      <c r="I11" s="854"/>
    </row>
    <row r="12" spans="2:10" ht="19.5" customHeight="1">
      <c r="B12" s="853"/>
      <c r="C12" s="853"/>
      <c r="D12" s="854"/>
      <c r="E12" s="854"/>
      <c r="F12" s="854"/>
      <c r="G12" s="854"/>
      <c r="H12" s="854"/>
      <c r="I12" s="854"/>
    </row>
    <row r="13" spans="2:10" ht="19.5" customHeight="1">
      <c r="B13" s="855" t="s">
        <v>330</v>
      </c>
      <c r="C13" s="855"/>
      <c r="D13" s="855"/>
      <c r="E13" s="855"/>
      <c r="F13" s="855"/>
      <c r="G13" s="855"/>
      <c r="H13" s="855"/>
      <c r="I13" s="855"/>
    </row>
    <row r="14" spans="2:10" ht="19.5" customHeight="1" thickBot="1">
      <c r="D14" s="358"/>
      <c r="E14" s="358"/>
      <c r="F14" s="358"/>
      <c r="G14" s="358"/>
      <c r="H14" s="358"/>
      <c r="I14" s="434" t="s">
        <v>39</v>
      </c>
      <c r="J14" s="262"/>
    </row>
    <row r="15" spans="2:10" ht="23.25" customHeight="1">
      <c r="B15" s="856" t="s">
        <v>122</v>
      </c>
      <c r="C15" s="857"/>
      <c r="D15" s="858" t="s">
        <v>131</v>
      </c>
      <c r="E15" s="859" t="s">
        <v>337</v>
      </c>
      <c r="F15" s="900"/>
      <c r="G15" s="900"/>
      <c r="H15" s="900"/>
      <c r="I15" s="861" t="s">
        <v>74</v>
      </c>
    </row>
    <row r="16" spans="2:10" ht="31.5" customHeight="1">
      <c r="B16" s="901"/>
      <c r="C16" s="902"/>
      <c r="D16" s="903"/>
      <c r="E16" s="904" t="s">
        <v>339</v>
      </c>
      <c r="F16" s="905"/>
      <c r="G16" s="904" t="s">
        <v>338</v>
      </c>
      <c r="H16" s="905"/>
      <c r="I16" s="906"/>
    </row>
    <row r="17" spans="2:10" ht="34.5" customHeight="1">
      <c r="B17" s="862"/>
      <c r="C17" s="863"/>
      <c r="D17" s="714"/>
      <c r="E17" s="420" t="s">
        <v>132</v>
      </c>
      <c r="F17" s="420" t="s">
        <v>331</v>
      </c>
      <c r="G17" s="420" t="s">
        <v>132</v>
      </c>
      <c r="H17" s="420" t="s">
        <v>133</v>
      </c>
      <c r="I17" s="424"/>
    </row>
    <row r="18" spans="2:10" s="257" customFormat="1" ht="51" customHeight="1">
      <c r="B18" s="864" t="s">
        <v>362</v>
      </c>
      <c r="C18" s="865"/>
      <c r="D18" s="907"/>
      <c r="E18" s="907"/>
      <c r="F18" s="911" t="str">
        <f>IF(D18="","",(E18/D18*100))</f>
        <v/>
      </c>
      <c r="G18" s="912" t="str">
        <f>IF(D18="","",D18-E18)</f>
        <v/>
      </c>
      <c r="H18" s="913" t="str">
        <f>IF(①交付申請書!D24="日付を入力してください","",①交付申請書!D24)</f>
        <v/>
      </c>
      <c r="I18" s="424"/>
    </row>
    <row r="19" spans="2:10" s="257" customFormat="1" ht="25.5" customHeight="1" thickBot="1">
      <c r="B19" s="908" t="s">
        <v>332</v>
      </c>
      <c r="C19" s="909"/>
      <c r="D19" s="893" t="str">
        <f>IF(D18=0,"",D18)</f>
        <v/>
      </c>
      <c r="E19" s="893" t="str">
        <f>IF(E18=0,"",E18)</f>
        <v/>
      </c>
      <c r="F19" s="894" t="str">
        <f>IF(D19="","",(E19/D19*100))</f>
        <v/>
      </c>
      <c r="G19" s="893" t="str">
        <f>IF(G18=0,"",G18)</f>
        <v/>
      </c>
      <c r="H19" s="870"/>
      <c r="I19" s="871"/>
    </row>
    <row r="20" spans="2:10" s="257" customFormat="1" ht="13.5" customHeight="1">
      <c r="B20" s="881"/>
      <c r="C20" s="881"/>
      <c r="D20" s="882"/>
      <c r="E20" s="878"/>
      <c r="F20" s="879"/>
      <c r="G20" s="229"/>
      <c r="H20" s="880"/>
      <c r="I20" s="262"/>
    </row>
    <row r="21" spans="2:10" ht="19.5" customHeight="1" thickBot="1">
      <c r="D21" s="358"/>
      <c r="E21" s="358"/>
      <c r="F21" s="358"/>
      <c r="G21" s="358"/>
      <c r="H21" s="358"/>
      <c r="I21" s="434" t="s">
        <v>39</v>
      </c>
      <c r="J21" s="262"/>
    </row>
    <row r="22" spans="2:10" ht="23.25" customHeight="1">
      <c r="B22" s="856" t="s">
        <v>122</v>
      </c>
      <c r="C22" s="857"/>
      <c r="D22" s="858" t="s">
        <v>134</v>
      </c>
      <c r="E22" s="859" t="s">
        <v>337</v>
      </c>
      <c r="F22" s="900"/>
      <c r="G22" s="900"/>
      <c r="H22" s="900"/>
      <c r="I22" s="861" t="s">
        <v>74</v>
      </c>
    </row>
    <row r="23" spans="2:10" ht="31.5" customHeight="1">
      <c r="B23" s="901"/>
      <c r="C23" s="902"/>
      <c r="D23" s="903"/>
      <c r="E23" s="904" t="s">
        <v>339</v>
      </c>
      <c r="F23" s="905"/>
      <c r="G23" s="904" t="s">
        <v>338</v>
      </c>
      <c r="H23" s="905"/>
      <c r="I23" s="906"/>
    </row>
    <row r="24" spans="2:10" ht="34.5" customHeight="1">
      <c r="B24" s="862"/>
      <c r="C24" s="863"/>
      <c r="D24" s="714"/>
      <c r="E24" s="420" t="s">
        <v>135</v>
      </c>
      <c r="F24" s="420" t="s">
        <v>331</v>
      </c>
      <c r="G24" s="420" t="s">
        <v>135</v>
      </c>
      <c r="H24" s="420" t="s">
        <v>133</v>
      </c>
      <c r="I24" s="424"/>
    </row>
    <row r="25" spans="2:10" s="257" customFormat="1" ht="51" customHeight="1">
      <c r="B25" s="864" t="s">
        <v>362</v>
      </c>
      <c r="C25" s="865"/>
      <c r="D25" s="907"/>
      <c r="E25" s="907"/>
      <c r="F25" s="911" t="str">
        <f>IF(D25="","",(E25/D25*100))</f>
        <v/>
      </c>
      <c r="G25" s="912" t="str">
        <f>IF(D25="","",D25-E25)</f>
        <v/>
      </c>
      <c r="H25" s="913" t="str">
        <f>IF(①交付申請書!D24="日付を入力してください","",①交付申請書!D24)</f>
        <v/>
      </c>
      <c r="I25" s="424"/>
    </row>
    <row r="26" spans="2:10" s="257" customFormat="1" ht="25.5" customHeight="1" thickBot="1">
      <c r="B26" s="908" t="s">
        <v>332</v>
      </c>
      <c r="C26" s="909"/>
      <c r="D26" s="893" t="str">
        <f>IF(D25=0,"",D25)</f>
        <v/>
      </c>
      <c r="E26" s="893" t="str">
        <f>IF(E25=0,"",E25)</f>
        <v/>
      </c>
      <c r="F26" s="894" t="str">
        <f t="shared" ref="F26" si="0">IF(D26="","",(E26/D26*100))</f>
        <v/>
      </c>
      <c r="G26" s="893" t="str">
        <f>IF(G25=0,"",G25)</f>
        <v/>
      </c>
      <c r="H26" s="870"/>
      <c r="I26" s="871"/>
    </row>
    <row r="27" spans="2:10" s="257" customFormat="1" ht="7.5" customHeight="1">
      <c r="B27" s="434"/>
      <c r="C27" s="434"/>
      <c r="D27" s="878"/>
      <c r="E27" s="878"/>
      <c r="F27" s="879"/>
      <c r="G27" s="878"/>
      <c r="H27" s="879"/>
      <c r="I27" s="262"/>
    </row>
    <row r="28" spans="2:10" s="257" customFormat="1" ht="17.25" customHeight="1">
      <c r="B28" s="883" t="s">
        <v>406</v>
      </c>
      <c r="C28" s="658" t="s">
        <v>136</v>
      </c>
      <c r="D28" s="262"/>
      <c r="E28" s="262"/>
      <c r="F28" s="262"/>
      <c r="G28" s="262"/>
      <c r="H28" s="262"/>
      <c r="I28" s="262"/>
    </row>
    <row r="29" spans="2:10" ht="8.25" customHeight="1">
      <c r="B29" s="885"/>
      <c r="C29" s="658"/>
      <c r="D29" s="658"/>
      <c r="E29" s="658"/>
      <c r="F29" s="658"/>
      <c r="G29" s="658"/>
      <c r="H29" s="658"/>
      <c r="I29" s="658"/>
    </row>
    <row r="30" spans="2:10" ht="9.75" customHeight="1"/>
  </sheetData>
  <sheetProtection algorithmName="SHA-512" hashValue="For75SHmbIpXFW40rq85lDxIUISXoO7Hh+4SxwOWKIqtJ2TpsNrOT6O4cu73WdHBDTRq4GzC0JjE93Eyj+usOg==" saltValue="6lGBbI7CP1WFz71wm9K6PA==" spinCount="100000" sheet="1" scenarios="1" formatCells="0" formatColumns="0" formatRows="0"/>
  <mergeCells count="20">
    <mergeCell ref="B25:C25"/>
    <mergeCell ref="B26:C26"/>
    <mergeCell ref="B18:C18"/>
    <mergeCell ref="B19:C19"/>
    <mergeCell ref="B22:C24"/>
    <mergeCell ref="D22:D24"/>
    <mergeCell ref="E22:H22"/>
    <mergeCell ref="E23:F23"/>
    <mergeCell ref="G23:H23"/>
    <mergeCell ref="B13:I13"/>
    <mergeCell ref="B15:C17"/>
    <mergeCell ref="D15:D17"/>
    <mergeCell ref="E15:H15"/>
    <mergeCell ref="E16:F16"/>
    <mergeCell ref="G16:H16"/>
    <mergeCell ref="H8:J8"/>
    <mergeCell ref="I3:J3"/>
    <mergeCell ref="G5:G6"/>
    <mergeCell ref="H5:J6"/>
    <mergeCell ref="H7:J7"/>
  </mergeCells>
  <phoneticPr fontId="1"/>
  <conditionalFormatting sqref="I3:J3">
    <cfRule type="containsText" dxfId="142" priority="1" operator="containsText" text="日付を入力してください">
      <formula>NOT(ISERROR(SEARCH("日付を入力してください",I3)))</formula>
    </cfRule>
  </conditionalFormatting>
  <dataValidations count="1">
    <dataValidation allowBlank="1" showInputMessage="1" showErrorMessage="1" promptTitle="西暦で入力してください。" prompt="例：2021/1/1" sqref="I3:J3"/>
  </dataValidations>
  <pageMargins left="0.59055118110236227" right="0.39370078740157483" top="0.74803149606299213" bottom="0.19685039370078741" header="0.31496062992125984" footer="0.15748031496062992"/>
  <pageSetup paperSize="9" scale="80" fitToWidth="0" orientation="landscape" horizontalDpi="300" verticalDpi="300" r:id="rId1"/>
  <headerFooter>
    <oddHeader>&amp;L様式第４号</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6"/>
  <sheetViews>
    <sheetView view="pageBreakPreview" zoomScaleNormal="100" zoomScaleSheetLayoutView="100" workbookViewId="0"/>
  </sheetViews>
  <sheetFormatPr defaultRowHeight="14.25"/>
  <cols>
    <col min="1" max="1" width="3.875" style="619" customWidth="1"/>
    <col min="2" max="2" width="5.5" style="619" customWidth="1"/>
    <col min="3" max="3" width="20.125" style="619" customWidth="1"/>
    <col min="4" max="4" width="16.625" style="619" customWidth="1"/>
    <col min="5" max="5" width="14.625" style="619" customWidth="1"/>
    <col min="6" max="6" width="14.5" style="619" customWidth="1"/>
    <col min="7" max="8" width="9.625" style="619" customWidth="1"/>
    <col min="9" max="9" width="14.625" style="619" customWidth="1"/>
    <col min="10" max="10" width="9.625" style="619" customWidth="1"/>
    <col min="11" max="11" width="14.625" style="619" customWidth="1"/>
    <col min="12" max="12" width="9.625" style="619" customWidth="1"/>
    <col min="13" max="13" width="17.625" style="619" customWidth="1"/>
    <col min="14" max="14" width="6" style="619" customWidth="1"/>
    <col min="15" max="16384" width="9" style="619"/>
  </cols>
  <sheetData>
    <row r="1" spans="2:13" ht="6" customHeight="1"/>
    <row r="2" spans="2:13" s="917" customFormat="1" ht="32.25" customHeight="1">
      <c r="B2" s="914"/>
      <c r="C2" s="915" t="s">
        <v>512</v>
      </c>
      <c r="D2" s="916"/>
      <c r="E2" s="916"/>
      <c r="F2" s="916"/>
      <c r="G2" s="916"/>
      <c r="H2" s="916"/>
      <c r="I2" s="916"/>
      <c r="J2" s="916"/>
      <c r="K2" s="916"/>
      <c r="L2" s="916"/>
    </row>
    <row r="3" spans="2:13" s="917" customFormat="1" ht="32.25" customHeight="1">
      <c r="B3" s="914"/>
      <c r="C3" s="918"/>
      <c r="D3" s="918"/>
      <c r="E3" s="918"/>
      <c r="F3" s="918"/>
      <c r="G3" s="918"/>
      <c r="H3" s="918"/>
      <c r="I3" s="918"/>
      <c r="J3" s="918"/>
      <c r="K3" s="918"/>
      <c r="L3" s="918"/>
    </row>
    <row r="4" spans="2:13" ht="24.75" customHeight="1">
      <c r="B4" s="919"/>
      <c r="C4" s="919"/>
      <c r="D4" s="920"/>
      <c r="E4" s="920"/>
      <c r="F4" s="921"/>
      <c r="G4" s="919"/>
      <c r="H4" s="919"/>
      <c r="I4" s="919"/>
      <c r="J4" s="921"/>
      <c r="K4" s="919"/>
      <c r="L4" s="702" t="s">
        <v>115</v>
      </c>
      <c r="M4" s="702"/>
    </row>
    <row r="5" spans="2:13" ht="32.25" customHeight="1">
      <c r="B5" s="917" t="s">
        <v>513</v>
      </c>
      <c r="C5" s="917"/>
      <c r="D5" s="917"/>
      <c r="E5" s="917"/>
      <c r="J5" s="921"/>
    </row>
    <row r="6" spans="2:13" ht="19.5" customHeight="1">
      <c r="G6" s="922"/>
      <c r="H6" s="923"/>
      <c r="I6" s="924" t="s">
        <v>514</v>
      </c>
      <c r="J6" s="971" t="str">
        <f>IF('①1.概要'!C11="","",'①1.概要'!C11)</f>
        <v/>
      </c>
      <c r="K6" s="971"/>
      <c r="L6" s="971"/>
      <c r="M6" s="971"/>
    </row>
    <row r="7" spans="2:13" ht="19.5" customHeight="1">
      <c r="F7" s="919"/>
      <c r="G7" s="922"/>
      <c r="H7" s="923"/>
      <c r="I7" s="924"/>
      <c r="J7" s="971"/>
      <c r="K7" s="971"/>
      <c r="L7" s="971"/>
      <c r="M7" s="971"/>
    </row>
    <row r="8" spans="2:13" ht="28.5" customHeight="1">
      <c r="G8" s="923"/>
      <c r="H8" s="923"/>
      <c r="I8" s="925" t="s">
        <v>515</v>
      </c>
      <c r="J8" s="972" t="str">
        <f>IF(様式①申請!J8="","",様式①申請!J8)</f>
        <v/>
      </c>
      <c r="K8" s="972"/>
      <c r="L8" s="972"/>
      <c r="M8" s="972"/>
    </row>
    <row r="9" spans="2:13" ht="24.75" customHeight="1">
      <c r="D9" s="926"/>
      <c r="E9" s="926"/>
      <c r="G9" s="923"/>
      <c r="H9" s="923"/>
      <c r="I9" s="927" t="s">
        <v>570</v>
      </c>
      <c r="J9" s="973" t="str">
        <f>IF(様式①申請!J9="","",様式①申請!J9)</f>
        <v/>
      </c>
      <c r="K9" s="973"/>
      <c r="L9" s="973"/>
      <c r="M9" s="973"/>
    </row>
    <row r="10" spans="2:13" ht="19.5" customHeight="1">
      <c r="D10" s="926"/>
      <c r="E10" s="926"/>
      <c r="G10" s="926"/>
      <c r="H10" s="926"/>
    </row>
    <row r="11" spans="2:13" ht="19.5" customHeight="1">
      <c r="B11" s="928"/>
      <c r="C11" s="928" t="s">
        <v>516</v>
      </c>
      <c r="D11" s="929"/>
      <c r="E11" s="929"/>
      <c r="F11" s="929"/>
      <c r="G11" s="929"/>
      <c r="H11" s="929"/>
      <c r="I11" s="929"/>
      <c r="J11" s="929"/>
      <c r="K11" s="929"/>
      <c r="L11" s="929"/>
    </row>
    <row r="12" spans="2:13" ht="19.5" customHeight="1">
      <c r="B12" s="928"/>
      <c r="C12" s="928" t="s">
        <v>566</v>
      </c>
      <c r="D12" s="929"/>
      <c r="E12" s="929"/>
      <c r="F12" s="929"/>
      <c r="G12" s="929"/>
      <c r="H12" s="929"/>
      <c r="I12" s="929"/>
      <c r="J12" s="929"/>
      <c r="K12" s="929"/>
      <c r="L12" s="929"/>
    </row>
    <row r="13" spans="2:13" ht="19.5" customHeight="1">
      <c r="B13" s="928"/>
      <c r="C13" s="928"/>
      <c r="D13" s="929"/>
      <c r="E13" s="929"/>
      <c r="F13" s="929"/>
      <c r="G13" s="929"/>
      <c r="H13" s="929"/>
      <c r="I13" s="929"/>
      <c r="J13" s="929"/>
      <c r="K13" s="929"/>
      <c r="L13" s="929"/>
    </row>
    <row r="14" spans="2:13" ht="19.5" customHeight="1">
      <c r="B14" s="930" t="s">
        <v>517</v>
      </c>
      <c r="C14" s="930"/>
      <c r="D14" s="930"/>
      <c r="E14" s="930"/>
      <c r="F14" s="930"/>
      <c r="G14" s="930"/>
      <c r="H14" s="930"/>
      <c r="I14" s="930"/>
      <c r="J14" s="930"/>
      <c r="K14" s="930"/>
      <c r="L14" s="930"/>
      <c r="M14" s="930"/>
    </row>
    <row r="15" spans="2:13" ht="19.5" customHeight="1" thickBot="1">
      <c r="D15" s="919"/>
      <c r="E15" s="919"/>
      <c r="F15" s="919"/>
      <c r="G15" s="919"/>
      <c r="H15" s="919"/>
      <c r="I15" s="919"/>
      <c r="J15" s="931"/>
      <c r="K15" s="919"/>
      <c r="L15" s="931" t="s">
        <v>107</v>
      </c>
      <c r="M15" s="932"/>
    </row>
    <row r="16" spans="2:13" ht="40.5" customHeight="1">
      <c r="B16" s="933" t="s">
        <v>518</v>
      </c>
      <c r="C16" s="934"/>
      <c r="D16" s="858" t="s">
        <v>519</v>
      </c>
      <c r="E16" s="935" t="s">
        <v>520</v>
      </c>
      <c r="F16" s="936" t="s">
        <v>521</v>
      </c>
      <c r="G16" s="937"/>
      <c r="H16" s="938" t="s">
        <v>522</v>
      </c>
      <c r="I16" s="936" t="s">
        <v>523</v>
      </c>
      <c r="J16" s="937"/>
      <c r="K16" s="936" t="s">
        <v>524</v>
      </c>
      <c r="L16" s="937"/>
      <c r="M16" s="939" t="s">
        <v>525</v>
      </c>
    </row>
    <row r="17" spans="2:13" ht="65.25" customHeight="1">
      <c r="B17" s="940"/>
      <c r="C17" s="941"/>
      <c r="D17" s="942"/>
      <c r="E17" s="943"/>
      <c r="F17" s="944" t="s">
        <v>526</v>
      </c>
      <c r="G17" s="944" t="s">
        <v>527</v>
      </c>
      <c r="H17" s="945" t="s">
        <v>528</v>
      </c>
      <c r="I17" s="944" t="s">
        <v>526</v>
      </c>
      <c r="J17" s="944" t="s">
        <v>529</v>
      </c>
      <c r="K17" s="944" t="s">
        <v>526</v>
      </c>
      <c r="L17" s="944" t="s">
        <v>529</v>
      </c>
      <c r="M17" s="946"/>
    </row>
    <row r="18" spans="2:13" s="926" customFormat="1" ht="57.75" customHeight="1">
      <c r="B18" s="947" t="s">
        <v>362</v>
      </c>
      <c r="C18" s="948"/>
      <c r="D18" s="949"/>
      <c r="E18" s="950"/>
      <c r="F18" s="950"/>
      <c r="G18" s="974" t="str">
        <f>IF(E18="","",(F18/E18)*100)</f>
        <v/>
      </c>
      <c r="H18" s="951"/>
      <c r="I18" s="952"/>
      <c r="J18" s="975" t="str">
        <f>IF(I18="","",((F18+I18)/E18)*100)</f>
        <v/>
      </c>
      <c r="K18" s="976" t="str">
        <f>IF(E18="","",E18-(F18+I18))</f>
        <v/>
      </c>
      <c r="L18" s="975" t="str">
        <f>IF(E18=0,"",(SUM(F18,I18,K18)/E18)*100)</f>
        <v/>
      </c>
      <c r="M18" s="953"/>
    </row>
    <row r="19" spans="2:13" s="926" customFormat="1" ht="32.25" customHeight="1" thickBot="1">
      <c r="B19" s="954" t="s">
        <v>530</v>
      </c>
      <c r="C19" s="955"/>
      <c r="D19" s="977" t="str">
        <f>IF(D18="","",D18)</f>
        <v/>
      </c>
      <c r="E19" s="978" t="str">
        <f t="shared" ref="E19:F19" si="0">IF(E18="","",E18)</f>
        <v/>
      </c>
      <c r="F19" s="978" t="str">
        <f t="shared" si="0"/>
        <v/>
      </c>
      <c r="G19" s="979" t="str">
        <f>IF(E19="","",(F19/E19)*100)</f>
        <v/>
      </c>
      <c r="H19" s="956"/>
      <c r="I19" s="980" t="str">
        <f>IF(I18="","",I18)</f>
        <v/>
      </c>
      <c r="J19" s="981" t="str">
        <f>IF(I19="","",((F19+I19)/E19)*100)</f>
        <v/>
      </c>
      <c r="K19" s="980" t="str">
        <f>IF(K18="","",K18)</f>
        <v/>
      </c>
      <c r="L19" s="981" t="e">
        <f>IF(E19=0,"",(SUM(F19,I19,K19)/E19)*100)</f>
        <v>#VALUE!</v>
      </c>
      <c r="M19" s="957"/>
    </row>
    <row r="20" spans="2:13" s="926" customFormat="1" ht="13.5" customHeight="1" thickBot="1">
      <c r="B20" s="958"/>
      <c r="C20" s="958"/>
      <c r="D20" s="959"/>
      <c r="E20" s="960"/>
      <c r="F20" s="961"/>
      <c r="G20" s="962"/>
      <c r="H20" s="962"/>
      <c r="I20" s="963"/>
      <c r="J20" s="932"/>
      <c r="K20" s="963"/>
      <c r="L20" s="932"/>
    </row>
    <row r="21" spans="2:13" s="926" customFormat="1" ht="27.75" customHeight="1" thickBot="1">
      <c r="B21" s="964" t="s">
        <v>531</v>
      </c>
      <c r="C21" s="965"/>
      <c r="D21" s="982" t="str">
        <f>IF(①交付申請書!D24="日付を入力してください","",①交付申請書!D24)</f>
        <v/>
      </c>
      <c r="E21" s="983"/>
      <c r="F21" s="960"/>
      <c r="G21" s="961"/>
      <c r="H21" s="962"/>
      <c r="I21" s="963"/>
      <c r="J21" s="960"/>
      <c r="K21" s="961"/>
      <c r="L21" s="932"/>
    </row>
    <row r="22" spans="2:13" s="926" customFormat="1" ht="27.75" customHeight="1">
      <c r="B22" s="958"/>
      <c r="C22" s="958"/>
      <c r="D22" s="966"/>
      <c r="E22" s="966"/>
      <c r="F22" s="960"/>
      <c r="G22" s="961"/>
      <c r="H22" s="962"/>
      <c r="I22" s="963"/>
      <c r="J22" s="960"/>
      <c r="K22" s="961"/>
      <c r="L22" s="932"/>
    </row>
    <row r="23" spans="2:13" s="926" customFormat="1" ht="27.75" customHeight="1">
      <c r="B23" s="958"/>
      <c r="C23" s="958"/>
      <c r="D23" s="966"/>
      <c r="E23" s="966"/>
      <c r="F23" s="960"/>
      <c r="G23" s="961"/>
      <c r="H23" s="962"/>
      <c r="I23" s="963"/>
      <c r="J23" s="960"/>
      <c r="K23" s="961"/>
      <c r="L23" s="932"/>
      <c r="M23" s="967" t="s">
        <v>532</v>
      </c>
    </row>
    <row r="24" spans="2:13" s="926" customFormat="1" ht="17.25" customHeight="1">
      <c r="B24" s="968" t="s">
        <v>533</v>
      </c>
      <c r="C24" s="969" t="s">
        <v>534</v>
      </c>
      <c r="D24" s="932"/>
      <c r="E24" s="932"/>
      <c r="F24" s="932"/>
      <c r="G24" s="932"/>
      <c r="H24" s="932"/>
      <c r="I24" s="932"/>
      <c r="J24" s="932"/>
      <c r="K24" s="932"/>
      <c r="L24" s="932"/>
    </row>
    <row r="25" spans="2:13" ht="8.25" customHeight="1">
      <c r="B25" s="970"/>
      <c r="C25" s="969"/>
      <c r="D25" s="969"/>
      <c r="E25" s="969"/>
      <c r="F25" s="969"/>
      <c r="G25" s="969"/>
      <c r="H25" s="969"/>
      <c r="I25" s="969"/>
      <c r="J25" s="969"/>
      <c r="K25" s="969"/>
      <c r="L25" s="969"/>
    </row>
    <row r="26" spans="2:13" ht="9.75" customHeight="1"/>
  </sheetData>
  <sheetProtection algorithmName="SHA-512" hashValue="/eNLZJOPu6mZi24hHczHVmdEOfiqsD8W/+8XHaowC2c/hT2MR2/ZL90tkfcsj5Zae3UJAJT2SQMS5usxmshVzw==" saltValue="SJ8aFEIrRKkZc/DApChFnw==" spinCount="100000" sheet="1" scenarios="1" formatCells="0" formatColumns="0" formatRows="0"/>
  <mergeCells count="19">
    <mergeCell ref="B18:C18"/>
    <mergeCell ref="B19:C19"/>
    <mergeCell ref="B21:C21"/>
    <mergeCell ref="D21:E21"/>
    <mergeCell ref="J9:M9"/>
    <mergeCell ref="B14:M14"/>
    <mergeCell ref="B16:C17"/>
    <mergeCell ref="D16:D17"/>
    <mergeCell ref="E16:E17"/>
    <mergeCell ref="F16:G16"/>
    <mergeCell ref="I16:J16"/>
    <mergeCell ref="K16:L16"/>
    <mergeCell ref="M16:M17"/>
    <mergeCell ref="J8:M8"/>
    <mergeCell ref="C2:L2"/>
    <mergeCell ref="L4:M4"/>
    <mergeCell ref="G6:G7"/>
    <mergeCell ref="I6:I7"/>
    <mergeCell ref="J6:M7"/>
  </mergeCells>
  <phoneticPr fontId="1"/>
  <conditionalFormatting sqref="L4">
    <cfRule type="containsText" dxfId="141" priority="1" operator="containsText" text="日付を入力してください">
      <formula>NOT(ISERROR(SEARCH("日付を入力してください",L4)))</formula>
    </cfRule>
  </conditionalFormatting>
  <dataValidations count="2">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L18">
      <formula1>0</formula1>
    </dataValidation>
  </dataValidations>
  <pageMargins left="0.59055118110236227" right="0.39370078740157483" top="0.74803149606299213" bottom="0.19685039370078741" header="0.31496062992125984" footer="0.15748031496062992"/>
  <pageSetup paperSize="9" scale="74" orientation="landscape" horizontalDpi="300" verticalDpi="300" r:id="rId1"/>
  <headerFooter>
    <oddHeader>&amp;L様式第５号</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37"/>
  <sheetViews>
    <sheetView view="pageBreakPreview" zoomScaleNormal="100" zoomScaleSheetLayoutView="100" workbookViewId="0"/>
  </sheetViews>
  <sheetFormatPr defaultRowHeight="14.25"/>
  <cols>
    <col min="1" max="1" width="1.625" style="9" customWidth="1"/>
    <col min="2" max="2" width="12.625" style="9" customWidth="1"/>
    <col min="3" max="3" width="8.75" style="9" customWidth="1"/>
    <col min="4" max="4" width="3" style="9" customWidth="1"/>
    <col min="5" max="5" width="9.875" style="9" customWidth="1"/>
    <col min="6" max="6" width="6" style="9" customWidth="1"/>
    <col min="7" max="8" width="9.875" style="9" customWidth="1"/>
    <col min="9" max="9" width="14.625" style="9" customWidth="1"/>
    <col min="10" max="10" width="23.125" style="9" customWidth="1"/>
    <col min="11" max="12" width="9.875" style="9" customWidth="1"/>
    <col min="13" max="13" width="12.875" style="9" customWidth="1"/>
    <col min="14" max="15" width="1.625" style="9" customWidth="1"/>
    <col min="16" max="16384" width="9" style="9"/>
  </cols>
  <sheetData>
    <row r="1" spans="2:15" ht="9" customHeight="1"/>
    <row r="2" spans="2:15" ht="23.25" customHeight="1">
      <c r="B2" s="192" t="s">
        <v>40</v>
      </c>
      <c r="C2" s="192"/>
      <c r="D2" s="192"/>
      <c r="E2" s="192"/>
      <c r="F2" s="192"/>
      <c r="G2" s="192"/>
      <c r="H2" s="192"/>
      <c r="I2" s="192"/>
      <c r="J2" s="192"/>
      <c r="K2" s="192"/>
      <c r="L2" s="192"/>
      <c r="M2" s="192"/>
      <c r="N2" s="26"/>
      <c r="O2" s="21"/>
    </row>
    <row r="3" spans="2:15" s="24" customFormat="1" ht="10.5" customHeight="1">
      <c r="B3" s="15"/>
      <c r="C3" s="15"/>
      <c r="D3" s="15"/>
      <c r="E3" s="15"/>
      <c r="F3" s="15"/>
      <c r="G3" s="15"/>
      <c r="O3" s="15"/>
    </row>
    <row r="4" spans="2:15" s="24" customFormat="1" ht="18" customHeight="1">
      <c r="B4" s="45"/>
      <c r="C4" s="27"/>
      <c r="D4" s="28"/>
      <c r="E4" s="28"/>
      <c r="F4" s="28"/>
      <c r="G4" s="28"/>
      <c r="H4" s="28"/>
      <c r="I4" s="28"/>
      <c r="J4" s="28"/>
      <c r="K4" s="190" t="s">
        <v>52</v>
      </c>
      <c r="L4" s="190" t="s">
        <v>53</v>
      </c>
      <c r="M4" s="190" t="s">
        <v>87</v>
      </c>
      <c r="O4" s="15"/>
    </row>
    <row r="5" spans="2:15" s="24" customFormat="1" ht="18" customHeight="1">
      <c r="B5" s="46"/>
      <c r="C5" s="30"/>
      <c r="D5" s="29"/>
      <c r="E5" s="29"/>
      <c r="F5" s="29"/>
      <c r="G5" s="29"/>
      <c r="H5" s="29"/>
      <c r="I5" s="29"/>
      <c r="J5" s="31"/>
      <c r="K5" s="191"/>
      <c r="L5" s="191"/>
      <c r="M5" s="191"/>
      <c r="O5" s="15"/>
    </row>
    <row r="6" spans="2:15" s="24" customFormat="1" ht="19.5" customHeight="1">
      <c r="B6" s="174" t="s">
        <v>540</v>
      </c>
      <c r="C6" s="99" t="s">
        <v>542</v>
      </c>
      <c r="D6" s="113"/>
      <c r="E6" s="113"/>
      <c r="F6" s="53"/>
      <c r="G6" s="53"/>
      <c r="H6" s="53"/>
      <c r="I6" s="94"/>
      <c r="J6" s="70"/>
      <c r="K6" s="35"/>
      <c r="L6" s="35"/>
      <c r="M6" s="35"/>
      <c r="N6" s="15"/>
      <c r="O6" s="15"/>
    </row>
    <row r="7" spans="2:15" s="24" customFormat="1" ht="19.5" customHeight="1">
      <c r="B7" s="62" t="s">
        <v>37</v>
      </c>
      <c r="C7" s="117" t="s">
        <v>246</v>
      </c>
      <c r="D7" s="113"/>
      <c r="E7" s="118" t="s">
        <v>274</v>
      </c>
      <c r="F7" s="113"/>
      <c r="G7" s="113"/>
      <c r="H7" s="113"/>
      <c r="I7" s="113"/>
      <c r="J7" s="124"/>
      <c r="K7" s="35"/>
      <c r="L7" s="35"/>
      <c r="M7" s="35"/>
      <c r="N7" s="15"/>
      <c r="O7" s="15"/>
    </row>
    <row r="8" spans="2:15" s="24" customFormat="1" ht="19.5" customHeight="1">
      <c r="B8" s="33"/>
      <c r="C8" s="117" t="s">
        <v>247</v>
      </c>
      <c r="D8" s="113"/>
      <c r="E8" s="118" t="s">
        <v>275</v>
      </c>
      <c r="F8" s="113"/>
      <c r="G8" s="113"/>
      <c r="H8" s="113"/>
      <c r="I8" s="113"/>
      <c r="J8" s="124"/>
      <c r="K8" s="35"/>
      <c r="L8" s="35"/>
      <c r="M8" s="35"/>
      <c r="N8" s="15"/>
      <c r="O8" s="15"/>
    </row>
    <row r="9" spans="2:15" s="24" customFormat="1" ht="19.5" customHeight="1">
      <c r="B9" s="33"/>
      <c r="C9" s="117" t="s">
        <v>248</v>
      </c>
      <c r="D9" s="113"/>
      <c r="E9" s="118" t="s">
        <v>276</v>
      </c>
      <c r="F9" s="113"/>
      <c r="G9" s="113"/>
      <c r="H9" s="113"/>
      <c r="I9" s="113"/>
      <c r="J9" s="124"/>
      <c r="K9" s="35"/>
      <c r="L9" s="35"/>
      <c r="M9" s="35"/>
      <c r="N9" s="15"/>
      <c r="O9" s="15"/>
    </row>
    <row r="10" spans="2:15" s="24" customFormat="1" ht="19.5" customHeight="1">
      <c r="B10" s="33"/>
      <c r="C10" s="111" t="s">
        <v>255</v>
      </c>
      <c r="D10" s="161"/>
      <c r="E10" s="32" t="s">
        <v>371</v>
      </c>
      <c r="F10" s="1"/>
      <c r="G10" s="1"/>
      <c r="H10" s="1"/>
      <c r="I10" s="28"/>
      <c r="J10" s="150"/>
      <c r="K10" s="45"/>
      <c r="L10" s="45"/>
      <c r="M10" s="45"/>
      <c r="N10" s="15"/>
      <c r="O10" s="15"/>
    </row>
    <row r="11" spans="2:15" s="24" customFormat="1" ht="19.5" customHeight="1">
      <c r="B11" s="33"/>
      <c r="C11" s="154"/>
      <c r="D11" s="162"/>
      <c r="E11" s="108"/>
      <c r="F11" s="108" t="s">
        <v>382</v>
      </c>
      <c r="G11" s="29"/>
      <c r="H11" s="108"/>
      <c r="I11" s="29"/>
      <c r="J11" s="31"/>
      <c r="K11" s="46"/>
      <c r="L11" s="46"/>
      <c r="M11" s="46"/>
      <c r="N11" s="15"/>
      <c r="O11" s="15"/>
    </row>
    <row r="12" spans="2:15" s="24" customFormat="1" ht="19.5" customHeight="1">
      <c r="B12" s="33"/>
      <c r="C12" s="163" t="s">
        <v>256</v>
      </c>
      <c r="D12" s="164"/>
      <c r="E12" s="32" t="s">
        <v>372</v>
      </c>
      <c r="F12" s="1"/>
      <c r="G12" s="1"/>
      <c r="H12" s="1"/>
      <c r="I12" s="28"/>
      <c r="J12" s="150"/>
      <c r="K12" s="45"/>
      <c r="L12" s="45"/>
      <c r="M12" s="45"/>
      <c r="O12" s="15"/>
    </row>
    <row r="13" spans="2:15" s="24" customFormat="1" ht="19.5" customHeight="1">
      <c r="B13" s="33"/>
      <c r="C13" s="154"/>
      <c r="D13" s="162"/>
      <c r="E13" s="108"/>
      <c r="F13" s="108" t="s">
        <v>382</v>
      </c>
      <c r="G13" s="29"/>
      <c r="H13" s="108"/>
      <c r="I13" s="29"/>
      <c r="J13" s="31"/>
      <c r="K13" s="46"/>
      <c r="L13" s="46"/>
      <c r="M13" s="46"/>
      <c r="N13" s="15"/>
      <c r="O13" s="15"/>
    </row>
    <row r="14" spans="2:15" s="24" customFormat="1" ht="19.5" customHeight="1">
      <c r="B14" s="33"/>
      <c r="C14" s="163" t="s">
        <v>257</v>
      </c>
      <c r="D14" s="164"/>
      <c r="E14" s="32" t="s">
        <v>373</v>
      </c>
      <c r="F14" s="1"/>
      <c r="G14" s="1"/>
      <c r="H14" s="1"/>
      <c r="I14" s="28"/>
      <c r="J14" s="150"/>
      <c r="K14" s="45"/>
      <c r="L14" s="45"/>
      <c r="M14" s="45"/>
      <c r="N14" s="15"/>
      <c r="O14" s="15"/>
    </row>
    <row r="15" spans="2:15" s="24" customFormat="1" ht="19.5" customHeight="1">
      <c r="B15" s="33"/>
      <c r="C15" s="154"/>
      <c r="D15" s="162"/>
      <c r="E15" s="108"/>
      <c r="F15" s="108" t="s">
        <v>382</v>
      </c>
      <c r="G15" s="29"/>
      <c r="H15" s="108"/>
      <c r="I15" s="29"/>
      <c r="J15" s="31"/>
      <c r="K15" s="46"/>
      <c r="L15" s="46"/>
      <c r="M15" s="46"/>
      <c r="N15" s="15"/>
      <c r="O15" s="15"/>
    </row>
    <row r="16" spans="2:15" s="24" customFormat="1" ht="19.5" customHeight="1">
      <c r="B16" s="33"/>
      <c r="C16" s="163" t="s">
        <v>258</v>
      </c>
      <c r="D16" s="164"/>
      <c r="E16" s="32" t="s">
        <v>374</v>
      </c>
      <c r="F16" s="1"/>
      <c r="G16" s="1"/>
      <c r="H16" s="1"/>
      <c r="I16" s="28"/>
      <c r="J16" s="150"/>
      <c r="K16" s="45"/>
      <c r="L16" s="45"/>
      <c r="M16" s="45"/>
      <c r="N16" s="15"/>
      <c r="O16" s="15"/>
    </row>
    <row r="17" spans="2:15" s="24" customFormat="1" ht="19.5" customHeight="1">
      <c r="B17" s="33"/>
      <c r="C17" s="154"/>
      <c r="D17" s="162"/>
      <c r="E17" s="1"/>
      <c r="F17" s="108" t="s">
        <v>382</v>
      </c>
      <c r="H17" s="1"/>
      <c r="I17" s="29"/>
      <c r="J17" s="31"/>
      <c r="K17" s="46"/>
      <c r="L17" s="46"/>
      <c r="M17" s="46"/>
      <c r="N17" s="15"/>
      <c r="O17" s="15"/>
    </row>
    <row r="18" spans="2:15" s="24" customFormat="1" ht="19.5" customHeight="1">
      <c r="B18" s="137" t="s">
        <v>326</v>
      </c>
      <c r="C18" s="138"/>
      <c r="D18" s="139"/>
      <c r="E18" s="140" t="s">
        <v>327</v>
      </c>
      <c r="F18" s="36"/>
      <c r="G18" s="34" t="s">
        <v>328</v>
      </c>
      <c r="H18" s="34"/>
      <c r="I18" s="34"/>
      <c r="J18" s="70"/>
      <c r="K18" s="35"/>
      <c r="L18" s="35"/>
      <c r="M18" s="35"/>
      <c r="N18" s="15"/>
      <c r="O18" s="15"/>
    </row>
    <row r="19" spans="2:15" s="24" customFormat="1" ht="19.5" customHeight="1">
      <c r="B19" s="33"/>
      <c r="C19" s="37"/>
      <c r="D19" s="38"/>
      <c r="E19" s="34"/>
      <c r="F19" s="36"/>
      <c r="G19" s="34"/>
      <c r="H19" s="34"/>
      <c r="I19" s="34"/>
      <c r="J19" s="70"/>
      <c r="K19" s="35"/>
      <c r="L19" s="35"/>
      <c r="M19" s="35"/>
      <c r="N19" s="15"/>
      <c r="O19" s="15"/>
    </row>
    <row r="20" spans="2:15" s="24" customFormat="1" ht="21.75" customHeight="1">
      <c r="B20" s="175" t="s">
        <v>539</v>
      </c>
      <c r="C20" s="125" t="s">
        <v>541</v>
      </c>
      <c r="D20" s="32"/>
      <c r="E20" s="32"/>
      <c r="F20" s="114"/>
      <c r="G20" s="34"/>
      <c r="H20" s="34"/>
      <c r="I20" s="34"/>
      <c r="J20" s="34"/>
      <c r="K20" s="35"/>
      <c r="L20" s="35"/>
      <c r="M20" s="40"/>
      <c r="N20" s="15"/>
      <c r="O20" s="15"/>
    </row>
    <row r="21" spans="2:15" s="24" customFormat="1" ht="19.5" customHeight="1">
      <c r="B21" s="49"/>
      <c r="C21" s="52" t="s">
        <v>92</v>
      </c>
      <c r="D21" s="53"/>
      <c r="E21" s="101" t="s">
        <v>293</v>
      </c>
      <c r="F21" s="34"/>
      <c r="G21" s="34"/>
      <c r="H21" s="34"/>
      <c r="I21" s="34"/>
      <c r="J21" s="34"/>
      <c r="K21" s="35"/>
      <c r="L21" s="35"/>
      <c r="M21" s="35"/>
      <c r="N21" s="15"/>
      <c r="O21" s="15"/>
    </row>
    <row r="22" spans="2:15" s="24" customFormat="1" ht="19.5" customHeight="1">
      <c r="B22" s="48"/>
      <c r="C22" s="52" t="s">
        <v>93</v>
      </c>
      <c r="D22" s="53"/>
      <c r="E22" s="102" t="s">
        <v>294</v>
      </c>
      <c r="F22" s="54"/>
      <c r="G22" s="34"/>
      <c r="H22" s="34"/>
      <c r="I22" s="34"/>
      <c r="J22" s="34"/>
      <c r="K22" s="35"/>
      <c r="L22" s="35"/>
      <c r="M22" s="35"/>
      <c r="N22" s="15"/>
      <c r="O22" s="15"/>
    </row>
    <row r="23" spans="2:15" s="24" customFormat="1" ht="19.5" customHeight="1">
      <c r="B23" s="46"/>
      <c r="C23" s="52" t="s">
        <v>94</v>
      </c>
      <c r="D23" s="53"/>
      <c r="E23" s="101" t="s">
        <v>295</v>
      </c>
      <c r="F23" s="34"/>
      <c r="G23" s="34"/>
      <c r="H23" s="34"/>
      <c r="I23" s="34"/>
      <c r="J23" s="34"/>
      <c r="K23" s="35"/>
      <c r="L23" s="35"/>
      <c r="M23" s="35"/>
      <c r="N23" s="15"/>
      <c r="O23" s="15"/>
    </row>
    <row r="24" spans="2:15" s="24" customFormat="1" ht="7.5" customHeight="1">
      <c r="B24" s="15"/>
      <c r="C24" s="15"/>
      <c r="D24" s="41"/>
      <c r="E24" s="15"/>
      <c r="F24" s="15"/>
      <c r="G24" s="15"/>
      <c r="H24" s="15"/>
      <c r="I24" s="15"/>
      <c r="J24" s="15"/>
      <c r="K24" s="15"/>
      <c r="L24" s="15"/>
      <c r="M24" s="15"/>
      <c r="N24" s="15"/>
      <c r="O24" s="15"/>
    </row>
    <row r="25" spans="2:15" s="24" customFormat="1" ht="9.75" customHeight="1">
      <c r="B25" s="15"/>
      <c r="C25" s="15"/>
      <c r="D25" s="15"/>
      <c r="E25" s="15"/>
      <c r="F25" s="15"/>
      <c r="G25" s="15"/>
      <c r="H25" s="15"/>
      <c r="I25" s="15"/>
      <c r="J25" s="15"/>
      <c r="K25" s="15"/>
      <c r="L25" s="15"/>
      <c r="M25" s="15"/>
      <c r="N25" s="15"/>
      <c r="O25" s="15"/>
    </row>
    <row r="26" spans="2:15" s="24" customFormat="1" ht="19.5" customHeight="1">
      <c r="B26" s="106" t="s">
        <v>279</v>
      </c>
      <c r="C26" s="106"/>
      <c r="D26" s="106"/>
      <c r="E26" s="106"/>
      <c r="F26" s="15"/>
      <c r="G26" s="15"/>
      <c r="H26" s="15"/>
      <c r="I26" s="15"/>
      <c r="J26" s="15"/>
      <c r="K26" s="15"/>
      <c r="L26" s="15"/>
      <c r="M26" s="15"/>
      <c r="N26" s="15"/>
      <c r="O26" s="15"/>
    </row>
    <row r="27" spans="2:15" s="24" customFormat="1" ht="19.5" customHeight="1">
      <c r="B27" s="22"/>
      <c r="C27" s="22"/>
      <c r="D27" s="22"/>
      <c r="E27" s="22"/>
      <c r="F27" s="22"/>
      <c r="G27" s="22"/>
      <c r="H27" s="22"/>
      <c r="I27" s="22"/>
      <c r="J27" s="22"/>
      <c r="K27" s="22"/>
      <c r="L27" s="22"/>
      <c r="M27" s="22"/>
      <c r="N27" s="22"/>
      <c r="O27" s="15"/>
    </row>
    <row r="28" spans="2:15" s="24" customFormat="1" ht="19.5" customHeight="1">
      <c r="B28" s="22"/>
      <c r="C28" s="22"/>
      <c r="D28" s="22"/>
      <c r="E28" s="22"/>
      <c r="F28" s="22"/>
      <c r="G28" s="22"/>
      <c r="H28" s="22"/>
      <c r="I28" s="22"/>
      <c r="J28" s="22"/>
      <c r="K28" s="22"/>
      <c r="L28" s="22"/>
      <c r="M28" s="22"/>
      <c r="N28" s="22"/>
      <c r="O28" s="15"/>
    </row>
    <row r="29" spans="2:15" s="24" customFormat="1" ht="19.5" customHeight="1">
      <c r="B29" s="22"/>
      <c r="C29" s="22"/>
      <c r="D29" s="22"/>
      <c r="E29" s="22"/>
      <c r="F29" s="22"/>
      <c r="G29" s="22"/>
      <c r="H29" s="22"/>
      <c r="I29" s="22"/>
      <c r="J29" s="22"/>
      <c r="K29" s="22"/>
      <c r="L29" s="22"/>
      <c r="M29" s="22"/>
      <c r="N29" s="22"/>
      <c r="O29" s="15"/>
    </row>
    <row r="30" spans="2:15" ht="19.5" customHeight="1">
      <c r="B30" s="66"/>
      <c r="C30" s="66"/>
      <c r="D30" s="66"/>
      <c r="E30" s="66"/>
      <c r="F30" s="66"/>
      <c r="G30" s="66"/>
      <c r="H30" s="66"/>
      <c r="I30" s="66"/>
      <c r="J30" s="66"/>
      <c r="K30" s="66"/>
      <c r="L30" s="66"/>
      <c r="M30" s="66"/>
      <c r="N30" s="66"/>
      <c r="O30" s="23"/>
    </row>
    <row r="31" spans="2:15" ht="19.5" customHeight="1">
      <c r="B31" s="66"/>
      <c r="C31" s="66"/>
      <c r="D31" s="66"/>
      <c r="E31" s="66"/>
      <c r="F31" s="66"/>
      <c r="G31" s="66"/>
      <c r="H31" s="66"/>
      <c r="I31" s="66"/>
      <c r="J31" s="66"/>
      <c r="K31" s="66"/>
      <c r="L31" s="66"/>
      <c r="M31" s="66"/>
      <c r="N31" s="66"/>
      <c r="O31" s="23"/>
    </row>
    <row r="32" spans="2:15" ht="19.5" customHeight="1">
      <c r="B32" s="66"/>
      <c r="C32" s="66"/>
      <c r="D32" s="66"/>
      <c r="E32" s="66"/>
      <c r="F32" s="66"/>
      <c r="G32" s="66"/>
      <c r="H32" s="66"/>
      <c r="I32" s="66"/>
      <c r="J32" s="66"/>
      <c r="K32" s="66"/>
      <c r="L32" s="66"/>
      <c r="M32" s="66"/>
      <c r="N32" s="66"/>
      <c r="O32" s="23"/>
    </row>
    <row r="33" spans="2:15" ht="19.5" customHeight="1">
      <c r="B33" s="66"/>
      <c r="C33" s="66"/>
      <c r="D33" s="66"/>
      <c r="E33" s="66"/>
      <c r="F33" s="66"/>
      <c r="G33" s="66"/>
      <c r="H33" s="66"/>
      <c r="I33" s="66"/>
      <c r="J33" s="66"/>
      <c r="K33" s="66"/>
      <c r="L33" s="66"/>
      <c r="M33" s="66"/>
      <c r="N33" s="66"/>
      <c r="O33" s="23"/>
    </row>
    <row r="34" spans="2:15" ht="19.5" customHeight="1">
      <c r="B34" s="66"/>
      <c r="C34" s="66"/>
      <c r="D34" s="66"/>
      <c r="E34" s="66"/>
      <c r="F34" s="66"/>
      <c r="G34" s="66"/>
      <c r="H34" s="66"/>
      <c r="I34" s="23"/>
      <c r="O34" s="23"/>
    </row>
    <row r="35" spans="2:15" ht="18.75" customHeight="1">
      <c r="B35" s="66"/>
      <c r="C35" s="66"/>
      <c r="D35" s="66"/>
      <c r="E35" s="66"/>
      <c r="F35" s="66"/>
      <c r="G35" s="66"/>
      <c r="H35" s="66"/>
      <c r="I35" s="23"/>
    </row>
    <row r="36" spans="2:15" ht="18.75" customHeight="1">
      <c r="B36" s="66"/>
      <c r="C36" s="66"/>
      <c r="D36" s="66"/>
      <c r="E36" s="66"/>
      <c r="F36" s="66"/>
      <c r="G36" s="66"/>
      <c r="H36" s="66"/>
      <c r="I36" s="23"/>
    </row>
    <row r="37" spans="2:15" ht="18.75" customHeight="1"/>
  </sheetData>
  <mergeCells count="4">
    <mergeCell ref="B2:M2"/>
    <mergeCell ref="K4:K5"/>
    <mergeCell ref="L4:L5"/>
    <mergeCell ref="M4:M5"/>
  </mergeCells>
  <phoneticPr fontId="1"/>
  <hyperlinks>
    <hyperlink ref="B26" location="はじめに!A1" display="★目的別使用申請様式チャート図に戻る"/>
    <hyperlink ref="B26:E26" location="はじめに!A1" display="★目的別使用申請様式チャート図に戻る"/>
    <hyperlink ref="C7:J7" location="①1.概要!A1" display="１．"/>
    <hyperlink ref="C8:J8" location="'①2.申請事業の目的 '!A1" display="２．"/>
    <hyperlink ref="C9:J9" location="'①3.実施体制 '!A1" display="３．"/>
    <hyperlink ref="B18:E18" location="収益報告!A1" display="別紙２"/>
    <hyperlink ref="C10:E10" location="'⑤4.実施内容（BM）'!A1" display="４．"/>
    <hyperlink ref="C12:E12" location="'⑤5.スケジュール（BM）'!A1" display="５．"/>
    <hyperlink ref="C14:E14" location="'⑤6.成果報告（BM）'!A1" display="６．"/>
    <hyperlink ref="C16:E16" location="'⑤7.経費内訳（BM）'!A1" display="７．"/>
    <hyperlink ref="C6:E6" location="様式⑥年間!A1" display="Ⅰ.事業実施報告書"/>
    <hyperlink ref="C20:F20" location="⑥年間報告書!A1" display="Ⅱ．事業実施交付金報告書"/>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24" max="13" man="1"/>
  </rowBreaks>
  <colBreaks count="1" manualBreakCount="1">
    <brk id="14"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43"/>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6.875" style="700" customWidth="1"/>
    <col min="5" max="5" width="12" style="700" customWidth="1"/>
    <col min="6" max="6" width="9" style="700" customWidth="1"/>
    <col min="7" max="7" width="11.5" style="700" customWidth="1"/>
    <col min="8" max="8" width="10.625" style="700" customWidth="1"/>
    <col min="9" max="9" width="16.625" style="700" customWidth="1"/>
    <col min="10" max="10" width="9.875" style="700" customWidth="1"/>
    <col min="11" max="11" width="12.75" style="700" customWidth="1"/>
    <col min="12" max="13" width="9.875" style="700" customWidth="1"/>
    <col min="14" max="14" width="9" style="700"/>
    <col min="15" max="15" width="1.625" style="700" customWidth="1"/>
    <col min="16" max="16384" width="9" style="700"/>
  </cols>
  <sheetData>
    <row r="1" spans="2:15" ht="9" customHeight="1"/>
    <row r="2" spans="2:15" ht="19.5" customHeight="1">
      <c r="B2" s="709"/>
      <c r="C2" s="701"/>
      <c r="D2" s="701"/>
      <c r="E2" s="701"/>
      <c r="F2" s="701"/>
      <c r="G2" s="701"/>
      <c r="H2" s="701"/>
      <c r="O2" s="701"/>
    </row>
    <row r="3" spans="2:15" ht="22.5" customHeight="1">
      <c r="L3" s="702" t="s">
        <v>115</v>
      </c>
      <c r="M3" s="702"/>
      <c r="O3" s="701"/>
    </row>
    <row r="4" spans="2:15" ht="22.5" customHeight="1">
      <c r="B4" s="701"/>
      <c r="C4" s="701"/>
      <c r="D4" s="701"/>
      <c r="E4" s="701"/>
      <c r="F4" s="701"/>
      <c r="G4" s="701"/>
      <c r="H4" s="701"/>
      <c r="I4" s="701"/>
      <c r="J4" s="701"/>
      <c r="K4" s="701"/>
      <c r="L4" s="701"/>
      <c r="M4" s="701"/>
      <c r="O4" s="701"/>
    </row>
    <row r="5" spans="2:15" ht="22.5" customHeight="1">
      <c r="B5" s="703" t="s">
        <v>35</v>
      </c>
      <c r="C5" s="701"/>
      <c r="D5" s="701"/>
      <c r="E5" s="701"/>
      <c r="F5" s="701"/>
      <c r="G5" s="701"/>
      <c r="H5" s="701"/>
      <c r="I5" s="701"/>
      <c r="J5" s="701"/>
      <c r="K5" s="701"/>
      <c r="L5" s="701"/>
      <c r="M5" s="701"/>
      <c r="O5" s="701"/>
    </row>
    <row r="6" spans="2:15" ht="22.5" customHeight="1">
      <c r="B6" s="701"/>
      <c r="C6" s="701"/>
      <c r="D6" s="701"/>
      <c r="E6" s="701"/>
      <c r="F6" s="701"/>
      <c r="G6" s="701"/>
      <c r="H6" s="701"/>
      <c r="I6" s="701"/>
      <c r="J6" s="701"/>
      <c r="K6" s="701"/>
      <c r="L6" s="701"/>
      <c r="M6" s="701"/>
      <c r="O6" s="701"/>
    </row>
    <row r="7" spans="2:15" ht="22.5" customHeight="1">
      <c r="B7" s="701"/>
      <c r="C7" s="701"/>
      <c r="D7" s="701"/>
      <c r="E7" s="701"/>
      <c r="F7" s="701"/>
      <c r="G7" s="701"/>
      <c r="H7" s="701"/>
      <c r="I7" s="701"/>
      <c r="J7" s="701"/>
      <c r="K7" s="701"/>
      <c r="L7" s="701"/>
      <c r="M7" s="701"/>
      <c r="O7" s="701"/>
    </row>
    <row r="8" spans="2:15" ht="22.5" customHeight="1">
      <c r="B8" s="701"/>
      <c r="C8" s="701"/>
      <c r="D8" s="701"/>
      <c r="E8" s="701"/>
      <c r="F8" s="701"/>
      <c r="G8" s="701"/>
      <c r="I8" s="704" t="s">
        <v>205</v>
      </c>
      <c r="J8" s="984" t="str">
        <f>IF(様式①申請!J8="","",様式①申請!J8)</f>
        <v/>
      </c>
      <c r="K8" s="984"/>
      <c r="L8" s="984"/>
      <c r="M8" s="984"/>
      <c r="N8" s="984"/>
      <c r="O8" s="701"/>
    </row>
    <row r="9" spans="2:15" ht="28.5" customHeight="1">
      <c r="B9" s="701"/>
      <c r="C9" s="701"/>
      <c r="D9" s="701"/>
      <c r="E9" s="701"/>
      <c r="F9" s="701"/>
      <c r="G9" s="701"/>
      <c r="I9" s="704" t="s">
        <v>33</v>
      </c>
      <c r="J9" s="985" t="str">
        <f>IF(様式①申請!J9="","",様式①申請!J9)</f>
        <v/>
      </c>
      <c r="K9" s="985"/>
      <c r="L9" s="985"/>
      <c r="M9" s="985"/>
      <c r="N9" s="985"/>
      <c r="O9" s="701"/>
    </row>
    <row r="10" spans="2:15" ht="22.5" customHeight="1">
      <c r="O10" s="701"/>
    </row>
    <row r="11" spans="2:15" ht="22.5" customHeight="1">
      <c r="C11" s="701"/>
      <c r="D11" s="701"/>
      <c r="E11" s="701"/>
      <c r="F11" s="701"/>
      <c r="G11" s="701"/>
      <c r="H11" s="701"/>
      <c r="I11" s="701"/>
      <c r="J11" s="701"/>
      <c r="K11" s="701"/>
      <c r="L11" s="701"/>
      <c r="M11" s="701"/>
      <c r="O11" s="701"/>
    </row>
    <row r="12" spans="2:15" ht="22.5" customHeight="1">
      <c r="B12" s="701"/>
      <c r="E12" s="707" t="s">
        <v>384</v>
      </c>
      <c r="F12" s="701"/>
      <c r="G12" s="701"/>
      <c r="H12" s="701"/>
      <c r="I12" s="701"/>
      <c r="J12" s="701"/>
      <c r="K12" s="701"/>
      <c r="L12" s="701"/>
      <c r="M12" s="701"/>
      <c r="O12" s="701"/>
    </row>
    <row r="13" spans="2:15" ht="22.5" customHeight="1">
      <c r="B13" s="701"/>
      <c r="C13" s="701"/>
      <c r="E13" s="701"/>
      <c r="F13" s="701"/>
      <c r="G13" s="701"/>
      <c r="H13" s="701"/>
      <c r="I13" s="701"/>
      <c r="J13" s="701"/>
      <c r="K13" s="701"/>
      <c r="L13" s="701"/>
      <c r="M13" s="701"/>
      <c r="O13" s="701"/>
    </row>
    <row r="14" spans="2:15" ht="22.5" customHeight="1">
      <c r="B14" s="701"/>
      <c r="C14" s="701"/>
      <c r="E14" s="701"/>
      <c r="F14" s="701"/>
      <c r="G14" s="701"/>
      <c r="H14" s="701"/>
      <c r="I14" s="701"/>
      <c r="J14" s="701"/>
      <c r="K14" s="701"/>
      <c r="L14" s="701"/>
      <c r="M14" s="701"/>
      <c r="O14" s="701"/>
    </row>
    <row r="15" spans="2:15" ht="22.5" customHeight="1">
      <c r="B15" s="701"/>
      <c r="E15" s="701"/>
      <c r="F15" s="701"/>
      <c r="G15" s="701"/>
      <c r="H15" s="701"/>
      <c r="I15" s="701"/>
      <c r="J15" s="701"/>
      <c r="K15" s="701"/>
      <c r="L15" s="701"/>
      <c r="M15" s="701"/>
      <c r="O15" s="701"/>
    </row>
    <row r="16" spans="2:15" ht="22.5" customHeight="1">
      <c r="B16" s="701"/>
      <c r="C16" s="701"/>
      <c r="E16" s="709" t="s">
        <v>36</v>
      </c>
      <c r="F16" s="710"/>
      <c r="G16" s="710"/>
      <c r="H16" s="710"/>
      <c r="I16" s="710"/>
      <c r="J16" s="701"/>
      <c r="K16" s="701"/>
      <c r="L16" s="701"/>
      <c r="M16" s="701"/>
      <c r="O16" s="701"/>
    </row>
    <row r="17" spans="2:15" ht="22.5" customHeight="1">
      <c r="B17" s="701"/>
      <c r="C17" s="701"/>
      <c r="E17" s="701"/>
      <c r="F17" s="701"/>
      <c r="G17" s="701"/>
      <c r="H17" s="701"/>
      <c r="I17" s="701"/>
      <c r="J17" s="701"/>
      <c r="K17" s="701"/>
      <c r="L17" s="701"/>
      <c r="M17" s="701"/>
      <c r="O17" s="701"/>
    </row>
    <row r="18" spans="2:15" ht="22.5" customHeight="1">
      <c r="B18" s="701"/>
      <c r="C18" s="701"/>
      <c r="D18" s="701"/>
      <c r="E18" s="701"/>
      <c r="F18" s="701"/>
      <c r="G18" s="701"/>
      <c r="H18" s="701"/>
      <c r="I18" s="701"/>
      <c r="J18" s="701"/>
      <c r="K18" s="701"/>
      <c r="L18" s="701"/>
      <c r="M18" s="701"/>
      <c r="O18" s="701"/>
    </row>
    <row r="19" spans="2:15" ht="22.5" customHeight="1">
      <c r="B19" s="701"/>
      <c r="C19" s="701"/>
      <c r="D19" s="701"/>
      <c r="E19" s="711"/>
      <c r="F19" s="711"/>
      <c r="G19" s="711"/>
      <c r="H19" s="711"/>
      <c r="I19" s="711"/>
      <c r="J19" s="711"/>
      <c r="K19" s="711"/>
      <c r="L19" s="711"/>
      <c r="M19" s="711"/>
      <c r="N19" s="711"/>
      <c r="O19" s="701"/>
    </row>
    <row r="20" spans="2:15" ht="22.5" customHeight="1">
      <c r="B20" s="701"/>
      <c r="C20" s="701"/>
      <c r="D20" s="701"/>
      <c r="E20" s="711"/>
      <c r="F20" s="711"/>
      <c r="G20" s="711"/>
      <c r="H20" s="711"/>
      <c r="I20" s="711"/>
      <c r="J20" s="711"/>
      <c r="K20" s="711"/>
      <c r="L20" s="711"/>
      <c r="M20" s="711"/>
      <c r="N20" s="711"/>
      <c r="O20" s="701"/>
    </row>
    <row r="21" spans="2:15" ht="22.5" customHeight="1">
      <c r="B21" s="701"/>
      <c r="C21" s="701"/>
      <c r="D21" s="701"/>
      <c r="E21" s="711"/>
      <c r="F21" s="711"/>
      <c r="G21" s="711"/>
      <c r="H21" s="711"/>
      <c r="I21" s="711"/>
      <c r="J21" s="711"/>
      <c r="K21" s="711"/>
      <c r="L21" s="711"/>
      <c r="M21" s="711"/>
      <c r="N21" s="711"/>
      <c r="O21" s="701"/>
    </row>
    <row r="22" spans="2:15" ht="22.5" customHeight="1">
      <c r="B22" s="701"/>
      <c r="C22" s="701"/>
      <c r="D22" s="701"/>
      <c r="E22" s="711"/>
      <c r="F22" s="711"/>
      <c r="G22" s="711"/>
      <c r="H22" s="711"/>
      <c r="I22" s="711"/>
      <c r="J22" s="711"/>
      <c r="K22" s="711"/>
      <c r="L22" s="711"/>
      <c r="M22" s="711"/>
      <c r="N22" s="711"/>
      <c r="O22" s="701"/>
    </row>
    <row r="23" spans="2:15" ht="22.5" customHeight="1">
      <c r="B23" s="701"/>
      <c r="C23" s="701"/>
      <c r="D23" s="701"/>
      <c r="E23" s="701"/>
      <c r="F23" s="701"/>
      <c r="G23" s="701"/>
      <c r="H23" s="701"/>
      <c r="I23" s="701"/>
      <c r="J23" s="701"/>
      <c r="K23" s="701"/>
      <c r="L23" s="701"/>
      <c r="M23" s="701"/>
      <c r="N23" s="701"/>
      <c r="O23" s="701"/>
    </row>
    <row r="24" spans="2:15" ht="22.5" customHeight="1">
      <c r="B24" s="701"/>
      <c r="C24" s="701"/>
      <c r="D24" s="701"/>
      <c r="E24" s="701"/>
      <c r="F24" s="701"/>
      <c r="G24" s="701"/>
      <c r="H24" s="701"/>
      <c r="I24" s="701"/>
      <c r="J24" s="701"/>
      <c r="K24" s="701"/>
      <c r="L24" s="701"/>
      <c r="M24" s="701"/>
      <c r="N24" s="701"/>
      <c r="O24" s="701"/>
    </row>
    <row r="25" spans="2:15" ht="22.5" customHeight="1">
      <c r="B25" s="701"/>
      <c r="C25" s="701"/>
      <c r="D25" s="701"/>
      <c r="E25" s="701"/>
      <c r="F25" s="701"/>
      <c r="G25" s="701"/>
      <c r="H25" s="701"/>
      <c r="I25" s="701"/>
      <c r="J25" s="701"/>
      <c r="K25" s="701"/>
      <c r="L25" s="701"/>
      <c r="M25" s="701"/>
      <c r="N25" s="701"/>
      <c r="O25" s="701"/>
    </row>
    <row r="26" spans="2:15" ht="11.25" customHeight="1">
      <c r="B26" s="701"/>
      <c r="C26" s="701"/>
      <c r="D26" s="701"/>
      <c r="E26" s="701"/>
      <c r="F26" s="701"/>
      <c r="G26" s="701"/>
      <c r="H26" s="701"/>
      <c r="I26" s="701"/>
      <c r="J26" s="701"/>
      <c r="K26" s="701"/>
      <c r="L26" s="701"/>
      <c r="M26" s="701"/>
      <c r="O26" s="701"/>
    </row>
    <row r="27" spans="2:15" ht="8.25" customHeight="1">
      <c r="B27" s="701"/>
      <c r="C27" s="701"/>
      <c r="D27" s="701"/>
      <c r="E27" s="701"/>
      <c r="F27" s="701"/>
      <c r="G27" s="701"/>
      <c r="H27" s="701"/>
      <c r="I27" s="701"/>
      <c r="J27" s="701"/>
      <c r="K27" s="701"/>
      <c r="L27" s="701"/>
      <c r="M27" s="701"/>
      <c r="O27" s="701"/>
    </row>
    <row r="28" spans="2:15" ht="19.5" customHeight="1">
      <c r="B28" s="701"/>
      <c r="C28" s="701"/>
      <c r="D28" s="701"/>
      <c r="E28" s="701"/>
      <c r="F28" s="701"/>
      <c r="G28" s="701"/>
      <c r="H28" s="701"/>
      <c r="I28" s="701"/>
      <c r="J28" s="701"/>
      <c r="K28" s="701"/>
      <c r="L28" s="701"/>
      <c r="M28" s="701"/>
      <c r="O28" s="701"/>
    </row>
    <row r="29" spans="2:15" ht="19.5" customHeight="1">
      <c r="B29" s="701"/>
      <c r="C29" s="701"/>
      <c r="D29" s="701"/>
      <c r="E29" s="701"/>
      <c r="F29" s="701"/>
      <c r="G29" s="701"/>
      <c r="H29" s="701"/>
      <c r="I29" s="701"/>
      <c r="J29" s="701"/>
      <c r="K29" s="701"/>
      <c r="L29" s="701"/>
      <c r="M29" s="701"/>
      <c r="O29" s="701"/>
    </row>
    <row r="30" spans="2:15" ht="19.5" customHeight="1">
      <c r="C30" s="701"/>
      <c r="D30" s="701"/>
      <c r="E30" s="701"/>
      <c r="F30" s="701"/>
      <c r="G30" s="701"/>
      <c r="H30" s="701"/>
      <c r="I30" s="701"/>
      <c r="J30" s="701"/>
      <c r="K30" s="701"/>
      <c r="L30" s="701"/>
      <c r="M30" s="701"/>
      <c r="O30" s="701"/>
    </row>
    <row r="31" spans="2:15" ht="19.5" customHeight="1">
      <c r="B31" s="701"/>
      <c r="C31" s="701"/>
      <c r="D31" s="701"/>
      <c r="E31" s="701"/>
      <c r="F31" s="701"/>
      <c r="G31" s="701"/>
      <c r="H31" s="701"/>
      <c r="I31" s="701"/>
      <c r="J31" s="701"/>
      <c r="K31" s="701"/>
      <c r="L31" s="701"/>
      <c r="M31" s="701"/>
      <c r="O31" s="701"/>
    </row>
    <row r="32" spans="2:15" ht="19.5" customHeight="1">
      <c r="B32" s="701"/>
      <c r="C32" s="701"/>
      <c r="D32" s="701"/>
      <c r="E32" s="701"/>
      <c r="F32" s="701"/>
      <c r="G32" s="701"/>
      <c r="H32" s="701"/>
      <c r="I32" s="701"/>
      <c r="J32" s="701"/>
      <c r="K32" s="701"/>
      <c r="L32" s="701"/>
      <c r="M32" s="701"/>
      <c r="O32" s="701"/>
    </row>
    <row r="33" spans="2:15" ht="19.5" customHeight="1">
      <c r="B33" s="712"/>
      <c r="C33" s="712"/>
      <c r="D33" s="712"/>
      <c r="E33" s="712"/>
      <c r="F33" s="712"/>
      <c r="G33" s="712"/>
      <c r="H33" s="712"/>
      <c r="I33" s="712"/>
      <c r="J33" s="712"/>
      <c r="K33" s="712"/>
      <c r="L33" s="712"/>
      <c r="M33" s="712"/>
      <c r="O33" s="701"/>
    </row>
    <row r="34" spans="2:15" ht="19.5" customHeight="1">
      <c r="B34" s="712"/>
      <c r="C34" s="712"/>
      <c r="D34" s="712"/>
      <c r="E34" s="712"/>
      <c r="F34" s="712"/>
      <c r="G34" s="712"/>
      <c r="H34" s="712"/>
      <c r="I34" s="712"/>
      <c r="J34" s="712"/>
      <c r="K34" s="712"/>
      <c r="L34" s="712"/>
      <c r="M34" s="712"/>
      <c r="O34" s="701"/>
    </row>
    <row r="35" spans="2:15" ht="19.5" customHeight="1">
      <c r="B35" s="712"/>
      <c r="C35" s="712"/>
      <c r="D35" s="712"/>
      <c r="E35" s="712"/>
      <c r="F35" s="712"/>
      <c r="G35" s="712"/>
      <c r="H35" s="712"/>
      <c r="I35" s="712"/>
      <c r="J35" s="712"/>
      <c r="K35" s="712"/>
      <c r="L35" s="712"/>
      <c r="M35" s="712"/>
      <c r="O35" s="701"/>
    </row>
    <row r="36" spans="2:15" ht="19.5" customHeight="1">
      <c r="B36" s="712"/>
      <c r="C36" s="712"/>
      <c r="D36" s="712"/>
      <c r="E36" s="712"/>
      <c r="F36" s="712"/>
      <c r="G36" s="712"/>
      <c r="H36" s="712"/>
      <c r="I36" s="712"/>
      <c r="J36" s="712"/>
      <c r="K36" s="712"/>
      <c r="L36" s="712"/>
      <c r="M36" s="712"/>
      <c r="O36" s="701"/>
    </row>
    <row r="37" spans="2:15" ht="19.5" customHeight="1">
      <c r="B37" s="712"/>
      <c r="C37" s="712"/>
      <c r="D37" s="712"/>
      <c r="E37" s="712"/>
      <c r="F37" s="712"/>
      <c r="G37" s="712"/>
      <c r="H37" s="712"/>
      <c r="I37" s="712"/>
      <c r="J37" s="712"/>
      <c r="K37" s="712"/>
      <c r="L37" s="712"/>
      <c r="M37" s="712"/>
      <c r="O37" s="701"/>
    </row>
    <row r="38" spans="2:15" ht="19.5" customHeight="1">
      <c r="B38" s="712"/>
      <c r="C38" s="712"/>
      <c r="D38" s="712"/>
      <c r="E38" s="712"/>
      <c r="F38" s="712"/>
      <c r="G38" s="712"/>
      <c r="H38" s="712"/>
      <c r="I38" s="712"/>
      <c r="J38" s="712"/>
      <c r="K38" s="712"/>
      <c r="L38" s="712"/>
      <c r="M38" s="712"/>
      <c r="O38" s="701"/>
    </row>
    <row r="39" spans="2:15" ht="19.5" customHeight="1">
      <c r="B39" s="712"/>
      <c r="C39" s="712"/>
      <c r="D39" s="712"/>
      <c r="E39" s="712"/>
      <c r="F39" s="712"/>
      <c r="G39" s="712"/>
      <c r="H39" s="712"/>
      <c r="I39" s="712"/>
      <c r="J39" s="712"/>
      <c r="K39" s="712"/>
      <c r="L39" s="712"/>
      <c r="M39" s="712"/>
      <c r="O39" s="701"/>
    </row>
    <row r="40" spans="2:15" ht="19.5" customHeight="1">
      <c r="B40" s="712"/>
      <c r="C40" s="712"/>
      <c r="D40" s="712"/>
      <c r="E40" s="712"/>
      <c r="F40" s="712"/>
      <c r="G40" s="712"/>
      <c r="H40" s="712"/>
      <c r="I40" s="712"/>
      <c r="J40" s="701"/>
      <c r="O40" s="701"/>
    </row>
    <row r="41" spans="2:15" ht="18.75" customHeight="1">
      <c r="B41" s="712"/>
      <c r="C41" s="712"/>
      <c r="D41" s="712"/>
      <c r="E41" s="712"/>
      <c r="F41" s="712"/>
      <c r="G41" s="712"/>
      <c r="H41" s="712"/>
      <c r="I41" s="712"/>
      <c r="J41" s="701"/>
    </row>
    <row r="42" spans="2:15" ht="18.75" customHeight="1">
      <c r="B42" s="712"/>
      <c r="C42" s="712"/>
      <c r="D42" s="712"/>
      <c r="E42" s="712"/>
      <c r="F42" s="712"/>
      <c r="G42" s="712"/>
      <c r="H42" s="712"/>
      <c r="I42" s="712"/>
      <c r="J42" s="701"/>
    </row>
    <row r="43" spans="2:15" ht="18.75" customHeight="1"/>
  </sheetData>
  <sheetProtection algorithmName="SHA-512" hashValue="tLl9iQ0mhL26dnSDCdALxaw2i8gTe02KVjqBlv8uopQcyBlkEmuw8Auq4dSNFQu78SCBUQaKG3+nU2kaxB8TWA==" saltValue="FsDGm4/lB8wAhCBqwwwe9g==" spinCount="100000" sheet="1" scenarios="1" formatCells="0" formatColumns="0" formatRows="0"/>
  <mergeCells count="3">
    <mergeCell ref="L3:M3"/>
    <mergeCell ref="J8:N8"/>
    <mergeCell ref="J9:N9"/>
  </mergeCells>
  <phoneticPr fontId="1"/>
  <conditionalFormatting sqref="L3:M3">
    <cfRule type="containsText" dxfId="140"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U12"/>
  <sheetViews>
    <sheetView showWhiteSpace="0" view="pageBreakPreview" zoomScaleNormal="100" zoomScaleSheetLayoutView="100" workbookViewId="0"/>
  </sheetViews>
  <sheetFormatPr defaultColWidth="9" defaultRowHeight="13.5"/>
  <cols>
    <col min="1" max="1" width="1.625" style="214" customWidth="1"/>
    <col min="2" max="2" width="5.125" style="214" customWidth="1"/>
    <col min="3" max="3" width="23.625" style="214" customWidth="1"/>
    <col min="4" max="4" width="18.5" style="214" customWidth="1"/>
    <col min="5" max="12" width="10.125" style="214" customWidth="1"/>
    <col min="13" max="13" width="1.625" style="214" customWidth="1"/>
    <col min="14" max="14" width="9" style="214"/>
    <col min="15" max="15" width="0" style="220" hidden="1" customWidth="1"/>
    <col min="16" max="21" width="0" style="214" hidden="1" customWidth="1"/>
    <col min="22" max="16384" width="9" style="214"/>
  </cols>
  <sheetData>
    <row r="1" spans="2:21" ht="8.25" customHeight="1"/>
    <row r="2" spans="2:21" ht="16.5" customHeight="1" thickBot="1">
      <c r="B2" s="364" t="s">
        <v>385</v>
      </c>
    </row>
    <row r="3" spans="2:21" ht="19.5" customHeight="1">
      <c r="B3" s="365" t="s">
        <v>24</v>
      </c>
      <c r="C3" s="366" t="s">
        <v>340</v>
      </c>
      <c r="D3" s="367"/>
      <c r="E3" s="369" t="s">
        <v>283</v>
      </c>
      <c r="F3" s="368" t="s">
        <v>177</v>
      </c>
      <c r="G3" s="368" t="s">
        <v>21</v>
      </c>
      <c r="H3" s="371" t="s">
        <v>284</v>
      </c>
      <c r="I3" s="372" t="s">
        <v>285</v>
      </c>
      <c r="J3" s="372"/>
      <c r="K3" s="372"/>
      <c r="L3" s="373"/>
      <c r="O3" s="492"/>
      <c r="P3" s="714" t="s">
        <v>73</v>
      </c>
      <c r="Q3" s="714"/>
      <c r="R3" s="714" t="s">
        <v>280</v>
      </c>
      <c r="S3" s="714"/>
      <c r="T3" s="714" t="s">
        <v>281</v>
      </c>
      <c r="U3" s="714"/>
    </row>
    <row r="4" spans="2:21" ht="19.5" customHeight="1" thickBot="1">
      <c r="B4" s="375"/>
      <c r="C4" s="376" t="s">
        <v>296</v>
      </c>
      <c r="D4" s="376" t="s">
        <v>122</v>
      </c>
      <c r="E4" s="380"/>
      <c r="F4" s="377"/>
      <c r="G4" s="377"/>
      <c r="H4" s="380"/>
      <c r="I4" s="381"/>
      <c r="J4" s="381"/>
      <c r="K4" s="381"/>
      <c r="L4" s="382"/>
      <c r="O4" s="492"/>
      <c r="P4" s="986" t="s">
        <v>131</v>
      </c>
      <c r="Q4" s="986" t="s">
        <v>282</v>
      </c>
      <c r="R4" s="986" t="s">
        <v>131</v>
      </c>
      <c r="S4" s="986" t="s">
        <v>282</v>
      </c>
      <c r="T4" s="986" t="s">
        <v>131</v>
      </c>
      <c r="U4" s="986" t="s">
        <v>282</v>
      </c>
    </row>
    <row r="5" spans="2:21" ht="105.75" customHeight="1">
      <c r="B5" s="409" t="str">
        <f>IF('①4.事業内容（BM）'!B5="","",'①4.事業内容（BM）'!B5)</f>
        <v/>
      </c>
      <c r="C5" s="727" t="str">
        <f>IF(B5="","",IF('⑧1.活動計画変更（BM）'!C6="変更",'⑧1.活動計画変更（BM）'!D6,IF('⑧1.活動計画変更（BM）'!B5="報告済",'②4.実施状況（BM）'!C5,IF('⑧1.活動計画変更（BM）'!B5="中止",'①4.事業内容（BM）'!C5,'①4.事業内容（BM）'!C5))))</f>
        <v/>
      </c>
      <c r="D5" s="991" t="str">
        <f>IF(B5="","",IF('⑧1.活動計画変更（BM）'!C6="変更",'⑧1.活動計画変更（BM）'!E6,IF('⑧1.活動計画変更（BM）'!B5="報告済",'②4.実施状況（BM）'!D5,IF('⑧1.活動計画変更（BM）'!B5="中止",'①4.事業内容（BM）'!D5,'①4.事業内容（BM）'!D5))))</f>
        <v/>
      </c>
      <c r="E5" s="992" t="str">
        <f>IF(B5="","",IF('⑧1.活動計画変更（BM）'!C6="変更","計画変更",IF('⑧1.活動計画変更（BM）'!B5="中止","事業中止",IF('⑧1.活動計画変更（BM）'!C6="中止","事業中止",""))))</f>
        <v/>
      </c>
      <c r="F5" s="729" t="str">
        <f>IF($B5="","",IF('⑧1.活動計画変更（BM）'!$C6="変更",'⑧1.活動計画変更（BM）'!$F6,IF('⑧1.活動計画変更（BM）'!$B5="報告済",'②4.実施状況（BM）'!E5,IF('⑧1.活動計画変更（BM）'!$B5="中止","",IF('⑧1.活動計画変更（BM）'!$C6="中止","",'①4.事業内容（BM）'!E5)))))</f>
        <v/>
      </c>
      <c r="G5" s="729" t="str">
        <f>IF($B5="","",IF('⑧1.活動計画変更（BM）'!$C6="変更",'⑧1.活動計画変更（BM）'!G6,IF('⑧1.活動計画変更（BM）'!$B5="報告済",'②4.実施状況（BM）'!F5,IF('⑧1.活動計画変更（BM）'!$B5="中止","",IF('⑧1.活動計画変更（BM）'!$C6="中止","",'①4.事業内容（BM）'!G5)))))</f>
        <v/>
      </c>
      <c r="H5" s="730" t="str">
        <f>IF($B5="","",IF('⑧1.活動計画変更（BM）'!$C6="変更",'⑧1.活動計画変更（BM）'!H6,IF('⑧1.活動計画変更（BM）'!$B5="報告済",'②4.実施状況（BM）'!G5,IF('⑧1.活動計画変更（BM）'!$B5="中止","",IF('⑧1.活動計画変更（BM）'!$C6="中止","",'①4.事業内容（BM）'!I5)))))</f>
        <v/>
      </c>
      <c r="I5" s="987"/>
      <c r="J5" s="988"/>
      <c r="K5" s="988"/>
      <c r="L5" s="989"/>
      <c r="O5" s="547" t="str">
        <f>IF(B5="","",B5)</f>
        <v/>
      </c>
      <c r="P5" s="998" t="str">
        <f>IF(O5="","",'①6.成果目標（BM）'!K8)</f>
        <v/>
      </c>
      <c r="Q5" s="998" t="str">
        <f>IF(O5="","",'①6.成果目標（BM）'!H7*1000)</f>
        <v/>
      </c>
      <c r="R5" s="998" t="str">
        <f>IF(O5="","",IF('⑦1.活動計画変更（BM）'!C6="変更",'⑦1.活動計画変更（BM）'!I6,IF('⑦1.活動計画変更（BM）'!C6="中止",'⑦1.活動計画変更（BM）'!I6,'⑦1.活動計画変更（BM）'!I5)))</f>
        <v/>
      </c>
      <c r="S5" s="998" t="str">
        <f>IF(O5="","",IF('⑦1.活動計画変更（BM）'!C6="変更",'⑦1.活動計画変更（BM）'!J6,IF('⑦1.活動計画変更（BM）'!C6="中止",'⑦1.活動計画変更（BM）'!J6,'⑦1.活動計画変更（BM）'!J5)))</f>
        <v/>
      </c>
      <c r="T5" s="998" t="str">
        <f>IF(O5="","",IF('⑧1.活動計画変更（BM）'!B5="報告済",R5,IF('⑧1.活動計画変更（BM）'!B5="中止",0,IF('⑧1.活動計画変更（BM）'!C6="変更",'⑧1.活動計画変更（BM）'!I6,IF('⑧1.活動計画変更（BM）'!C6="中止",'⑧1.活動計画変更（BM）'!I6,'⑧1.活動計画変更（BM）'!I5)))))</f>
        <v/>
      </c>
      <c r="U5" s="998" t="str">
        <f>IF(O5="","",IF('⑧1.活動計画変更（BM）'!B5="報告済",S5,IF('⑧1.活動計画変更（BM）'!B5="中止",0,IF('⑧1.活動計画変更（BM）'!C6="変更",'⑧1.活動計画変更（BM）'!J6,IF('⑧1.活動計画変更（BM）'!C6="中止",'⑧1.活動計画変更（BM）'!J6,'⑧1.活動計画変更（BM）'!J5)))))</f>
        <v/>
      </c>
    </row>
    <row r="6" spans="2:21" ht="105.75" customHeight="1">
      <c r="B6" s="410" t="str">
        <f>IF('①4.事業内容（BM）'!B6="","",'①4.事業内容（BM）'!B6)</f>
        <v/>
      </c>
      <c r="C6" s="731" t="str">
        <f>IF(B6="","",IF('⑧1.活動計画変更（BM）'!C8="変更",'⑧1.活動計画変更（BM）'!D8,IF('⑧1.活動計画変更（BM）'!B7="報告済",'②4.実施状況（BM）'!C6,IF('⑧1.活動計画変更（BM）'!B7="中止",'①4.事業内容（BM）'!C6,'①4.事業内容（BM）'!C6))))</f>
        <v/>
      </c>
      <c r="D6" s="993" t="str">
        <f>IF(B6="","",IF('⑧1.活動計画変更（BM）'!C8="変更",'⑧1.活動計画変更（BM）'!E8,IF('⑧1.活動計画変更（BM）'!B7="報告済",'②4.実施状況（BM）'!D6,IF('⑧1.活動計画変更（BM）'!B7="中止",'①4.事業内容（BM）'!D6,'①4.事業内容（BM）'!D6))))</f>
        <v/>
      </c>
      <c r="E6" s="994" t="str">
        <f>IF(B6="","",IF('⑧1.活動計画変更（BM）'!C8="変更","計画変更",IF('⑧1.活動計画変更（BM）'!B7="中止","事業中止",IF('⑧1.活動計画変更（BM）'!C8="中止","事業中止",""))))</f>
        <v/>
      </c>
      <c r="F6" s="733" t="str">
        <f>IF($B6="","",IF('⑧1.活動計画変更（BM）'!$C8="変更",'⑧1.活動計画変更（BM）'!$F8,IF('⑧1.活動計画変更（BM）'!$B7="報告済",'②4.実施状況（BM）'!E7,IF('⑧1.活動計画変更（BM）'!$B7="中止","",IF('⑧1.活動計画変更（BM）'!$C8="中止","",'①4.事業内容（BM）'!E6)))))</f>
        <v/>
      </c>
      <c r="G6" s="733" t="str">
        <f>IF($B6="","",IF('⑧1.活動計画変更（BM）'!$C8="変更",'⑧1.活動計画変更（BM）'!G8,IF('⑧1.活動計画変更（BM）'!$B7="報告済",'②4.実施状況（BM）'!F7,IF('⑧1.活動計画変更（BM）'!$B7="中止","",IF('⑧1.活動計画変更（BM）'!$C8="中止","",'①4.事業内容（BM）'!G6)))))</f>
        <v/>
      </c>
      <c r="H6" s="734" t="str">
        <f>IF($B6="","",IF('⑧1.活動計画変更（BM）'!$C8="変更",'⑧1.活動計画変更（BM）'!H8,IF('⑧1.活動計画変更（BM）'!$B7="報告済",'②4.実施状況（BM）'!G6,IF('⑧1.活動計画変更（BM）'!$B7="中止","",IF('⑧1.活動計画変更（BM）'!$C8="中止","",'①4.事業内容（BM）'!I6)))))</f>
        <v/>
      </c>
      <c r="I6" s="721"/>
      <c r="J6" s="721"/>
      <c r="K6" s="721"/>
      <c r="L6" s="722"/>
      <c r="O6" s="547" t="str">
        <f t="shared" ref="O6:O8" si="0">IF(B6="","",B6)</f>
        <v/>
      </c>
      <c r="P6" s="998" t="str">
        <f>IF(O6="","",'①6.成果目標（BM）'!K10)</f>
        <v/>
      </c>
      <c r="Q6" s="998" t="str">
        <f>IF(O6="","",'①6.成果目標（BM）'!H9*1000)</f>
        <v/>
      </c>
      <c r="R6" s="998" t="str">
        <f>IF(O6="","",IF('⑦1.活動計画変更（BM）'!C8="変更",'⑦1.活動計画変更（BM）'!I8,IF('⑦1.活動計画変更（BM）'!C8="中止",'⑦1.活動計画変更（BM）'!I8,'⑦1.活動計画変更（BM）'!I7)))</f>
        <v/>
      </c>
      <c r="S6" s="998" t="str">
        <f>IF(O6="","",IF('⑦1.活動計画変更（BM）'!C8="変更",'⑦1.活動計画変更（BM）'!J8,IF('⑦1.活動計画変更（BM）'!C8="中止",'⑦1.活動計画変更（BM）'!J8,'⑦1.活動計画変更（BM）'!J7)))</f>
        <v/>
      </c>
      <c r="T6" s="998" t="str">
        <f>IF(O6="","",IF('⑧1.活動計画変更（BM）'!B7="報告済",R6,IF('⑧1.活動計画変更（BM）'!B7="中止",0,IF('⑧1.活動計画変更（BM）'!C8="変更",'⑧1.活動計画変更（BM）'!I8,IF('⑧1.活動計画変更（BM）'!C8="中止",'⑧1.活動計画変更（BM）'!I8,'⑧1.活動計画変更（BM）'!I7)))))</f>
        <v/>
      </c>
      <c r="U6" s="998" t="str">
        <f>IF(O6="","",IF('⑧1.活動計画変更（BM）'!B6="報告済",S6,IF('⑧1.活動計画変更（BM）'!B7="中止",0,IF('⑧1.活動計画変更（BM）'!C8="変更",'⑧1.活動計画変更（BM）'!J8,IF('⑧1.活動計画変更（BM）'!C8="中止",'⑧1.活動計画変更（BM）'!J8,'⑧1.活動計画変更（BM）'!J7)))))</f>
        <v/>
      </c>
    </row>
    <row r="7" spans="2:21" ht="105.75" customHeight="1">
      <c r="B7" s="410" t="str">
        <f>IF('①4.事業内容（BM）'!B7="","",'①4.事業内容（BM）'!B7)</f>
        <v/>
      </c>
      <c r="C7" s="731" t="str">
        <f>IF(B7="","",IF('⑧1.活動計画変更（BM）'!C10="変更",'⑧1.活動計画変更（BM）'!D10,IF('⑧1.活動計画変更（BM）'!B9="報告済",'②4.実施状況（BM）'!C7,IF('⑧1.活動計画変更（BM）'!B9="中止",'①4.事業内容（BM）'!C7,'①4.事業内容（BM）'!C7))))</f>
        <v/>
      </c>
      <c r="D7" s="995" t="str">
        <f>IF(B7="","",IF('⑧1.活動計画変更（BM）'!C10="変更",'⑧1.活動計画変更（BM）'!E10,IF('⑧1.活動計画変更（BM）'!B9="報告済",'②4.実施状況（BM）'!D7,IF('⑧1.活動計画変更（BM）'!B9="中止",'①4.事業内容（BM）'!D7,'①4.事業内容（BM）'!D7))))</f>
        <v/>
      </c>
      <c r="E7" s="996" t="str">
        <f>IF(B7="","",IF('⑧1.活動計画変更（BM）'!C10="変更","計画変更",IF('⑧1.活動計画変更（BM）'!B9="中止","事業中止",IF('⑧1.活動計画変更（BM）'!C10="中止","事業中止",""))))</f>
        <v/>
      </c>
      <c r="F7" s="735" t="str">
        <f>IF($B7="","",IF('⑧1.活動計画変更（BM）'!$C10="変更",'⑧1.活動計画変更（BM）'!$F10,IF('⑧1.活動計画変更（BM）'!$B9="報告済",'②4.実施状況（BM）'!#REF!,IF('⑧1.活動計画変更（BM）'!$B9="中止","",IF('⑧1.活動計画変更（BM）'!$C10="中止","",'①4.事業内容（BM）'!E7)))))</f>
        <v/>
      </c>
      <c r="G7" s="735" t="str">
        <f>IF($B7="","",IF('⑧1.活動計画変更（BM）'!$C10="変更",'⑧1.活動計画変更（BM）'!G10,IF('⑧1.活動計画変更（BM）'!$B9="報告済",'②4.実施状況（BM）'!#REF!,IF('⑧1.活動計画変更（BM）'!$B9="中止","",IF('⑧1.活動計画変更（BM）'!$C10="中止","",'①4.事業内容（BM）'!G7)))))</f>
        <v/>
      </c>
      <c r="H7" s="734" t="str">
        <f>IF($B7="","",IF('⑧1.活動計画変更（BM）'!$C10="変更",'⑧1.活動計画変更（BM）'!H10,IF('⑧1.活動計画変更（BM）'!$B9="報告済",'②4.実施状況（BM）'!G7,IF('⑧1.活動計画変更（BM）'!$B9="中止","",IF('⑧1.活動計画変更（BM）'!$C10="中止","",'①4.事業内容（BM）'!I7)))))</f>
        <v/>
      </c>
      <c r="I7" s="721"/>
      <c r="J7" s="721"/>
      <c r="K7" s="721"/>
      <c r="L7" s="722"/>
      <c r="O7" s="547" t="str">
        <f t="shared" si="0"/>
        <v/>
      </c>
      <c r="P7" s="998" t="str">
        <f>IF(O7="","",'①6.成果目標（BM）'!K12)</f>
        <v/>
      </c>
      <c r="Q7" s="998" t="str">
        <f>IF(O7="","",'①6.成果目標（BM）'!H11*1000)</f>
        <v/>
      </c>
      <c r="R7" s="998" t="str">
        <f>IF(O7="","",IF('⑦1.活動計画変更（BM）'!C10="変更",'⑦1.活動計画変更（BM）'!I10,IF('⑦1.活動計画変更（BM）'!C10="中止",'⑦1.活動計画変更（BM）'!I10,'⑦1.活動計画変更（BM）'!I9)))</f>
        <v/>
      </c>
      <c r="S7" s="998" t="str">
        <f>IF(O7="","",IF('⑦1.活動計画変更（BM）'!C10="変更",'⑦1.活動計画変更（BM）'!J10,IF('⑦1.活動計画変更（BM）'!C10="中止",'⑦1.活動計画変更（BM）'!J10,'⑦1.活動計画変更（BM）'!J9)))</f>
        <v/>
      </c>
      <c r="T7" s="998" t="str">
        <f>IF(O7="","",IF('⑧1.活動計画変更（BM）'!B9="報告済",R7,IF('⑧1.活動計画変更（BM）'!B9="中止",0,IF('⑧1.活動計画変更（BM）'!C10="変更",'⑧1.活動計画変更（BM）'!I10,IF('⑧1.活動計画変更（BM）'!C10="中止",'⑧1.活動計画変更（BM）'!I10,'⑧1.活動計画変更（BM）'!I9)))))</f>
        <v/>
      </c>
      <c r="U7" s="998" t="str">
        <f>IF(O7="","",IF('⑧1.活動計画変更（BM）'!B7="報告済",S7,IF('⑧1.活動計画変更（BM）'!B9="中止",0,IF('⑧1.活動計画変更（BM）'!C10="変更",'⑧1.活動計画変更（BM）'!J10,IF('⑧1.活動計画変更（BM）'!C10="中止",'⑧1.活動計画変更（BM）'!J10,'⑧1.活動計画変更（BM）'!J9)))))</f>
        <v/>
      </c>
    </row>
    <row r="8" spans="2:21" ht="105.75" customHeight="1" thickBot="1">
      <c r="B8" s="411" t="str">
        <f>IF('①4.事業内容（BM）'!B8="","",'①4.事業内容（BM）'!B8)</f>
        <v/>
      </c>
      <c r="C8" s="736" t="str">
        <f>IF(B8="","",IF('⑧1.活動計画変更（BM）'!C12="変更",'⑧1.活動計画変更（BM）'!D12,IF('⑧1.活動計画変更（BM）'!B11="報告済",'②4.実施状況（BM）'!C8,IF('⑧1.活動計画変更（BM）'!B11="中止",'①4.事業内容（BM）'!C8,'①4.事業内容（BM）'!C8))))</f>
        <v/>
      </c>
      <c r="D8" s="736" t="str">
        <f>IF(B8="","",IF('⑧1.活動計画変更（BM）'!C12="変更",'⑧1.活動計画変更（BM）'!E12,IF('⑧1.活動計画変更（BM）'!B11="報告済",'②4.実施状況（BM）'!D8,IF('⑧1.活動計画変更（BM）'!B11="中止",'①4.事業内容（BM）'!D8,'①4.事業内容（BM）'!D8))))</f>
        <v/>
      </c>
      <c r="E8" s="997" t="str">
        <f>IF(B8="","",IF('⑧1.活動計画変更（BM）'!C12="変更","計画変更",IF('⑧1.活動計画変更（BM）'!B11="中止","事業中止",IF('⑧1.活動計画変更（BM）'!C12="中止","事業中止",""))))</f>
        <v/>
      </c>
      <c r="F8" s="738" t="str">
        <f>IF($B8="","",IF('⑧1.活動計画変更（BM）'!$C12="変更",'⑧1.活動計画変更（BM）'!$F12,IF('⑧1.活動計画変更（BM）'!$B11="報告済",'②4.実施状況（BM）'!E10,IF('⑧1.活動計画変更（BM）'!$B11="中止","",IF('⑧1.活動計画変更（BM）'!$C12="中止","",'①4.事業内容（BM）'!E8)))))</f>
        <v/>
      </c>
      <c r="G8" s="738" t="str">
        <f>IF($B8="","",IF('⑧1.活動計画変更（BM）'!$C12="変更",'⑧1.活動計画変更（BM）'!G12,IF('⑧1.活動計画変更（BM）'!$B11="報告済",'②4.実施状況（BM）'!F10,IF('⑧1.活動計画変更（BM）'!$B11="中止","",IF('⑧1.活動計画変更（BM）'!$C12="中止","",'①4.事業内容（BM）'!G8)))))</f>
        <v/>
      </c>
      <c r="H8" s="739" t="str">
        <f>IF($B8="","",IF('⑧1.活動計画変更（BM）'!$C12="変更",'⑧1.活動計画変更（BM）'!H12,IF('⑧1.活動計画変更（BM）'!$B11="報告済",'②4.実施状況（BM）'!G9,IF('⑧1.活動計画変更（BM）'!$B11="中止","",IF('⑧1.活動計画変更（BM）'!$C12="中止","",'①4.事業内容（BM）'!I8)))))</f>
        <v/>
      </c>
      <c r="I8" s="725"/>
      <c r="J8" s="725"/>
      <c r="K8" s="725"/>
      <c r="L8" s="726"/>
      <c r="O8" s="547" t="str">
        <f t="shared" si="0"/>
        <v/>
      </c>
      <c r="P8" s="998" t="str">
        <f>IF(O8="","",'①6.成果目標（BM）'!K14)</f>
        <v/>
      </c>
      <c r="Q8" s="998" t="str">
        <f>IF(O8="","",'①6.成果目標（BM）'!H13*1000)</f>
        <v/>
      </c>
      <c r="R8" s="998" t="str">
        <f>IF(O8="","",IF('⑦1.活動計画変更（BM）'!C12="変更",'⑦1.活動計画変更（BM）'!I12,IF('⑦1.活動計画変更（BM）'!C12="中止",'⑦1.活動計画変更（BM）'!I12,'⑦1.活動計画変更（BM）'!I11)))</f>
        <v/>
      </c>
      <c r="S8" s="998" t="str">
        <f>IF(O8="","",IF('⑦1.活動計画変更（BM）'!C12="変更",'⑦1.活動計画変更（BM）'!J12,IF('⑦1.活動計画変更（BM）'!C12="中止",'⑦1.活動計画変更（BM）'!J12,'⑦1.活動計画変更（BM）'!J11)))</f>
        <v/>
      </c>
      <c r="T8" s="998" t="str">
        <f>IF(O8="","",IF('⑧1.活動計画変更（BM）'!B11="報告済",R8,IF('⑧1.活動計画変更（BM）'!B11="中止",0,IF('⑧1.活動計画変更（BM）'!C12="変更",'⑧1.活動計画変更（BM）'!I12,IF('⑧1.活動計画変更（BM）'!C12="中止",'⑧1.活動計画変更（BM）'!I12,'⑧1.活動計画変更（BM）'!I11)))))</f>
        <v/>
      </c>
      <c r="U8" s="998" t="str">
        <f>IF(O8="","",IF('⑧1.活動計画変更（BM）'!B8="報告済",S8,IF('⑧1.活動計画変更（BM）'!B11="中止",0,IF('⑧1.活動計画変更（BM）'!C12="変更",'⑧1.活動計画変更（BM）'!J12,IF('⑧1.活動計画変更（BM）'!C12="中止",'⑧1.活動計画変更（BM）'!J12,'⑧1.活動計画変更（BM）'!J11)))))</f>
        <v/>
      </c>
    </row>
    <row r="9" spans="2:21">
      <c r="B9" s="405" t="s">
        <v>406</v>
      </c>
      <c r="C9" s="363" t="s">
        <v>407</v>
      </c>
    </row>
    <row r="10" spans="2:21">
      <c r="B10" s="405" t="s">
        <v>408</v>
      </c>
      <c r="C10" s="363" t="s">
        <v>412</v>
      </c>
    </row>
    <row r="11" spans="2:21">
      <c r="B11" s="405"/>
      <c r="C11" s="363"/>
    </row>
    <row r="12" spans="2:21">
      <c r="B12" s="363"/>
      <c r="C12" s="363"/>
    </row>
  </sheetData>
  <sheetProtection algorithmName="SHA-512" hashValue="aPL6bQc4xro5sDnqGTtQH7cFfh94EuTjgxsogFTU5rLbGgC/v6DLcPuKGU03LK5TxYybMc9Kq4dHZpak7jkFKw==" saltValue="Qw3l3+e0LZe0NvP+6QTr5A==" spinCount="100000" sheet="1" scenarios="1" formatCells="0" formatColumns="0" formatRows="0"/>
  <mergeCells count="14">
    <mergeCell ref="B3:B4"/>
    <mergeCell ref="F3:F4"/>
    <mergeCell ref="G3:G4"/>
    <mergeCell ref="H3:H4"/>
    <mergeCell ref="E3:E4"/>
    <mergeCell ref="C3:D3"/>
    <mergeCell ref="I8:L8"/>
    <mergeCell ref="P3:Q3"/>
    <mergeCell ref="R3:S3"/>
    <mergeCell ref="T3:U3"/>
    <mergeCell ref="I3:L4"/>
    <mergeCell ref="I5:L5"/>
    <mergeCell ref="I6:L6"/>
    <mergeCell ref="I7:L7"/>
  </mergeCells>
  <phoneticPr fontId="1"/>
  <conditionalFormatting sqref="E5:E8">
    <cfRule type="containsText" dxfId="139" priority="5" operator="containsText" text="選択">
      <formula>NOT(ISERROR(SEARCH("選択",E5)))</formula>
    </cfRule>
  </conditionalFormatting>
  <conditionalFormatting sqref="C5:D5">
    <cfRule type="expression" dxfId="138" priority="4">
      <formula>$C$5=0</formula>
    </cfRule>
  </conditionalFormatting>
  <conditionalFormatting sqref="C6:D6">
    <cfRule type="expression" dxfId="137" priority="3">
      <formula>$C$6=0</formula>
    </cfRule>
  </conditionalFormatting>
  <conditionalFormatting sqref="C7:D7">
    <cfRule type="expression" dxfId="136" priority="2">
      <formula>$C$7=0</formula>
    </cfRule>
  </conditionalFormatting>
  <conditionalFormatting sqref="C8:D8">
    <cfRule type="expression" dxfId="135" priority="1">
      <formula>$C$8=0</formula>
    </cfRule>
  </conditionalFormatting>
  <dataValidations count="1">
    <dataValidation allowBlank="1" showInputMessage="1" showErrorMessage="1" promptTitle="記載の注意点" prompt="1.どこで（会場・店名）_x000a_2.誰に対し（ターゲットとしたシェフ、一般消費者など）_x000a_3.どのように実施したのか_x000a_これらを具体的に記載してください。" sqref="I5:L8"/>
  </dataValidations>
  <pageMargins left="0.59055118110236227" right="0.39370078740157483" top="0.78740157480314965" bottom="0.35433070866141736" header="0.31496062992125984" footer="0.15748031496062992"/>
  <pageSetup paperSize="9" scale="95" fitToHeight="0" orientation="landscape" r:id="rId1"/>
  <headerFooter>
    <oddHeader>&amp;L様式６　(別添１）</oddHeader>
    <oddFooter xml:space="preserve">&amp;C&amp;"ＭＳ Ｐゴシック,標準"&amp;10&amp;P / &amp;N </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9"/>
  <sheetViews>
    <sheetView showWhiteSpace="0" view="pageBreakPreview" zoomScaleNormal="100" zoomScaleSheetLayoutView="100" workbookViewId="0"/>
  </sheetViews>
  <sheetFormatPr defaultColWidth="9" defaultRowHeight="14.25"/>
  <cols>
    <col min="1" max="1" width="1.625" style="619" customWidth="1"/>
    <col min="2" max="2" width="5.625" style="619" customWidth="1"/>
    <col min="3" max="3" width="23.625" style="619" customWidth="1"/>
    <col min="4" max="4" width="18.5" style="619" customWidth="1"/>
    <col min="5" max="16" width="7.375" style="619" customWidth="1"/>
    <col min="17" max="17" width="1.625" style="619" customWidth="1"/>
    <col min="18" max="16384" width="9" style="619"/>
  </cols>
  <sheetData>
    <row r="1" spans="1:19" ht="9" customHeight="1">
      <c r="A1" s="999"/>
      <c r="B1" s="999"/>
    </row>
    <row r="2" spans="1:19" ht="16.5" customHeight="1" thickBot="1">
      <c r="A2" s="999"/>
      <c r="B2" s="1000" t="s">
        <v>377</v>
      </c>
      <c r="C2" s="741"/>
      <c r="D2" s="741"/>
      <c r="E2" s="741"/>
      <c r="F2" s="741"/>
      <c r="G2" s="741"/>
      <c r="H2" s="741"/>
      <c r="I2" s="741"/>
      <c r="J2" s="741"/>
      <c r="K2" s="741"/>
      <c r="L2" s="741"/>
      <c r="M2" s="741"/>
      <c r="N2" s="741"/>
      <c r="O2" s="741"/>
      <c r="P2" s="741"/>
    </row>
    <row r="3" spans="1:19" ht="19.5" customHeight="1">
      <c r="A3" s="1001"/>
      <c r="B3" s="1002" t="s">
        <v>16</v>
      </c>
      <c r="C3" s="366" t="s">
        <v>340</v>
      </c>
      <c r="D3" s="367"/>
      <c r="E3" s="743" t="s">
        <v>14</v>
      </c>
      <c r="F3" s="743"/>
      <c r="G3" s="743"/>
      <c r="H3" s="743"/>
      <c r="I3" s="743"/>
      <c r="J3" s="743"/>
      <c r="K3" s="743"/>
      <c r="L3" s="743"/>
      <c r="M3" s="743"/>
      <c r="N3" s="743" t="s">
        <v>15</v>
      </c>
      <c r="O3" s="743"/>
      <c r="P3" s="744"/>
    </row>
    <row r="4" spans="1:19" ht="19.5" customHeight="1" thickBot="1">
      <c r="A4" s="1001"/>
      <c r="B4" s="1003"/>
      <c r="C4" s="376" t="s">
        <v>296</v>
      </c>
      <c r="D4" s="376" t="s">
        <v>122</v>
      </c>
      <c r="E4" s="746" t="s">
        <v>2</v>
      </c>
      <c r="F4" s="746" t="s">
        <v>3</v>
      </c>
      <c r="G4" s="746" t="s">
        <v>4</v>
      </c>
      <c r="H4" s="746" t="s">
        <v>5</v>
      </c>
      <c r="I4" s="746" t="s">
        <v>6</v>
      </c>
      <c r="J4" s="746" t="s">
        <v>7</v>
      </c>
      <c r="K4" s="746" t="s">
        <v>8</v>
      </c>
      <c r="L4" s="746" t="s">
        <v>9</v>
      </c>
      <c r="M4" s="746" t="s">
        <v>10</v>
      </c>
      <c r="N4" s="746" t="s">
        <v>11</v>
      </c>
      <c r="O4" s="746" t="s">
        <v>12</v>
      </c>
      <c r="P4" s="747" t="s">
        <v>13</v>
      </c>
    </row>
    <row r="5" spans="1:19" ht="105" customHeight="1">
      <c r="A5" s="1004"/>
      <c r="B5" s="1005" t="str">
        <f>IF('⑥4.実施内容（BM）'!O5="","",'⑥4.実施内容（BM）'!O5)</f>
        <v/>
      </c>
      <c r="C5" s="755" t="str">
        <f>IF(B5="","",IF('⑥4.実施内容（BM）'!E5="事業中止","事業中止",'⑥4.実施内容（BM）'!C5))</f>
        <v/>
      </c>
      <c r="D5" s="756" t="str">
        <f>IF(B5="","",'⑥4.実施内容（BM）'!D5)</f>
        <v/>
      </c>
      <c r="E5" s="419"/>
      <c r="F5" s="419"/>
      <c r="G5" s="419"/>
      <c r="H5" s="419"/>
      <c r="I5" s="419"/>
      <c r="J5" s="419"/>
      <c r="K5" s="419"/>
      <c r="L5" s="420"/>
      <c r="M5" s="419"/>
      <c r="N5" s="419"/>
      <c r="O5" s="419"/>
      <c r="P5" s="421"/>
      <c r="S5" s="748"/>
    </row>
    <row r="6" spans="1:19" ht="105" customHeight="1">
      <c r="A6" s="1004"/>
      <c r="B6" s="1006" t="str">
        <f>IF('⑥4.実施内容（BM）'!O6="","",'⑥4.実施内容（BM）'!O6)</f>
        <v/>
      </c>
      <c r="C6" s="758" t="str">
        <f>IF(B6="","",IF('⑥4.実施内容（BM）'!E6="事業中止","事業中止",'⑥4.実施内容（BM）'!C6))</f>
        <v/>
      </c>
      <c r="D6" s="759" t="str">
        <f>IF(B6="","",'⑥4.実施内容（BM）'!D6)</f>
        <v/>
      </c>
      <c r="E6" s="749"/>
      <c r="F6" s="750"/>
      <c r="G6" s="749"/>
      <c r="H6" s="749"/>
      <c r="I6" s="749"/>
      <c r="J6" s="749"/>
      <c r="K6" s="749"/>
      <c r="L6" s="749"/>
      <c r="M6" s="749"/>
      <c r="N6" s="749"/>
      <c r="O6" s="749"/>
      <c r="P6" s="751"/>
      <c r="S6" s="748"/>
    </row>
    <row r="7" spans="1:19" ht="105" customHeight="1">
      <c r="A7" s="1004"/>
      <c r="B7" s="1006" t="str">
        <f>IF('⑥4.実施内容（BM）'!O7="","",'⑥4.実施内容（BM）'!O7)</f>
        <v/>
      </c>
      <c r="C7" s="758" t="str">
        <f>IF(B7="","",IF('⑥4.実施内容（BM）'!E7="事業中止","事業中止",'⑥4.実施内容（BM）'!C7))</f>
        <v/>
      </c>
      <c r="D7" s="759" t="str">
        <f>IF(B7="","",'⑥4.実施内容（BM）'!D7)</f>
        <v/>
      </c>
      <c r="E7" s="749"/>
      <c r="F7" s="749"/>
      <c r="G7" s="749"/>
      <c r="H7" s="749"/>
      <c r="I7" s="749"/>
      <c r="J7" s="749"/>
      <c r="K7" s="749"/>
      <c r="L7" s="749"/>
      <c r="M7" s="749"/>
      <c r="N7" s="749"/>
      <c r="O7" s="749"/>
      <c r="P7" s="751"/>
      <c r="S7" s="748"/>
    </row>
    <row r="8" spans="1:19" ht="105" customHeight="1" thickBot="1">
      <c r="B8" s="760" t="str">
        <f>IF('⑥4.実施内容（BM）'!O8="","",'⑥4.実施内容（BM）'!O8)</f>
        <v/>
      </c>
      <c r="C8" s="761" t="str">
        <f>IF(B8="","",IF('⑥4.実施内容（BM）'!E8="事業中止","事業中止",'⑥4.実施内容（BM）'!C8))</f>
        <v/>
      </c>
      <c r="D8" s="762" t="str">
        <f>IF(B8="","",'⑥4.実施内容（BM）'!D8)</f>
        <v/>
      </c>
      <c r="E8" s="752"/>
      <c r="F8" s="752"/>
      <c r="G8" s="752"/>
      <c r="H8" s="752"/>
      <c r="I8" s="752"/>
      <c r="J8" s="752"/>
      <c r="K8" s="752"/>
      <c r="L8" s="752"/>
      <c r="M8" s="752"/>
      <c r="N8" s="752"/>
      <c r="O8" s="752"/>
      <c r="P8" s="753"/>
      <c r="S8" s="748"/>
    </row>
    <row r="9" spans="1:19" ht="6.75" customHeight="1"/>
  </sheetData>
  <sheetProtection algorithmName="SHA-512" hashValue="AvDdGQzilX9tXbtX/Ew7JjAlcgq1K0XzdjGBHIKkBMX5NyxG2WuKtagi5UoKz5p4YoPdOOPIRmkQ1fDJmVziGA==" saltValue="Z795UZdZJg21UXt0lyEQ+Q==" spinCount="100000" sheet="1" scenarios="1" formatCells="0" formatColumns="0" formatRows="0"/>
  <mergeCells count="4">
    <mergeCell ref="B3:B4"/>
    <mergeCell ref="E3:M3"/>
    <mergeCell ref="N3:P3"/>
    <mergeCell ref="C3:D3"/>
  </mergeCells>
  <phoneticPr fontId="1"/>
  <conditionalFormatting sqref="C5:C8">
    <cfRule type="containsText" dxfId="134" priority="5" operator="containsText" text="事業中止">
      <formula>NOT(ISERROR(SEARCH("事業中止",C5)))</formula>
    </cfRule>
  </conditionalFormatting>
  <conditionalFormatting sqref="D5">
    <cfRule type="expression" dxfId="133" priority="4">
      <formula>$C$5="事業中止"</formula>
    </cfRule>
  </conditionalFormatting>
  <conditionalFormatting sqref="D6">
    <cfRule type="expression" dxfId="132" priority="3">
      <formula>$C$6="事業中止"</formula>
    </cfRule>
  </conditionalFormatting>
  <conditionalFormatting sqref="D7">
    <cfRule type="expression" dxfId="131" priority="2">
      <formula>$C$7="事業中止"</formula>
    </cfRule>
  </conditionalFormatting>
  <conditionalFormatting sqref="D8">
    <cfRule type="expression" dxfId="130" priority="1">
      <formula>$C$8="事業中止"</formula>
    </cfRule>
  </conditionalFormatting>
  <dataValidations count="3">
    <dataValidation type="whole" operator="lessThan" allowBlank="1" showInputMessage="1" showErrorMessage="1" errorTitle="入力不要です。" error="[キャンセル]をクリックしてください。" sqref="B5:B8">
      <formula1>0</formula1>
    </dataValidation>
    <dataValidation type="whole" operator="lessThan" allowBlank="1" showInputMessage="1" showErrorMessage="1" sqref="C5:C8">
      <formula1>0</formula1>
    </dataValidation>
    <dataValidation allowBlank="1" showInputMessage="1" showErrorMessage="1" promptTitle="記載の注意点" prompt="実行したスケジュールを記載してください。" sqref="E5:P5"/>
  </dataValidations>
  <pageMargins left="0.59055118110236227" right="0.39370078740157483" top="0.74803149606299213" bottom="0.47244094488188981" header="0.31496062992125984" footer="0.15748031496062992"/>
  <pageSetup paperSize="9" scale="88" fitToHeight="0" orientation="landscape" horizontalDpi="300" verticalDpi="300" r:id="rId1"/>
  <headerFooter>
    <oddHeader>&amp;L様式６　(別添１）</oddHeader>
    <oddFooter xml:space="preserve">&amp;C&amp;"ＭＳ Ｐゴシック,標準"&amp;10&amp;P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R24"/>
  <sheetViews>
    <sheetView view="pageBreakPreview" zoomScaleNormal="100" zoomScaleSheetLayoutView="100" workbookViewId="0"/>
  </sheetViews>
  <sheetFormatPr defaultColWidth="9" defaultRowHeight="13.5"/>
  <cols>
    <col min="1" max="1" width="1.625" style="214" customWidth="1"/>
    <col min="2" max="2" width="6.875" style="214" customWidth="1"/>
    <col min="3" max="3" width="23.625" style="214" customWidth="1"/>
    <col min="4" max="4" width="18.5" style="214" customWidth="1"/>
    <col min="5" max="5" width="11" style="214" customWidth="1"/>
    <col min="6" max="6" width="11.75" style="214" customWidth="1"/>
    <col min="7" max="12" width="13.125" style="214" customWidth="1"/>
    <col min="13" max="13" width="8.375" style="214" customWidth="1"/>
    <col min="14" max="14" width="1.625" style="214" customWidth="1"/>
    <col min="15" max="16384" width="9" style="214"/>
  </cols>
  <sheetData>
    <row r="1" spans="1:18" ht="8.25" customHeight="1">
      <c r="C1" s="358"/>
      <c r="D1" s="358"/>
      <c r="E1" s="358"/>
      <c r="F1" s="358"/>
      <c r="G1" s="358"/>
      <c r="H1" s="358"/>
      <c r="I1" s="358"/>
      <c r="J1" s="358"/>
      <c r="K1" s="358"/>
      <c r="L1" s="358"/>
      <c r="M1" s="358"/>
    </row>
    <row r="2" spans="1:18" ht="16.5" customHeight="1" thickBot="1">
      <c r="B2" s="364" t="s">
        <v>386</v>
      </c>
      <c r="F2" s="434"/>
      <c r="G2" s="434"/>
      <c r="H2" s="262"/>
      <c r="I2" s="256"/>
      <c r="J2" s="256"/>
      <c r="K2" s="256"/>
      <c r="L2" s="435" t="s">
        <v>116</v>
      </c>
      <c r="M2" s="435"/>
      <c r="N2" s="434"/>
      <c r="O2" s="434"/>
      <c r="P2" s="434"/>
      <c r="Q2" s="434"/>
      <c r="R2" s="256"/>
    </row>
    <row r="3" spans="1:18" ht="21" customHeight="1">
      <c r="A3" s="214" t="s">
        <v>109</v>
      </c>
      <c r="B3" s="436" t="s">
        <v>24</v>
      </c>
      <c r="C3" s="366" t="s">
        <v>23</v>
      </c>
      <c r="D3" s="437"/>
      <c r="E3" s="437"/>
      <c r="F3" s="367"/>
      <c r="G3" s="438" t="s">
        <v>173</v>
      </c>
      <c r="H3" s="439" t="s">
        <v>210</v>
      </c>
      <c r="I3" s="440" t="s">
        <v>175</v>
      </c>
      <c r="J3" s="441" t="s">
        <v>176</v>
      </c>
      <c r="K3" s="442" t="s">
        <v>30</v>
      </c>
      <c r="L3" s="443" t="s">
        <v>178</v>
      </c>
      <c r="M3" s="444" t="s">
        <v>25</v>
      </c>
    </row>
    <row r="4" spans="1:18" ht="42" customHeight="1" thickBot="1">
      <c r="B4" s="445"/>
      <c r="C4" s="376" t="s">
        <v>296</v>
      </c>
      <c r="D4" s="376" t="s">
        <v>122</v>
      </c>
      <c r="E4" s="417" t="s">
        <v>177</v>
      </c>
      <c r="F4" s="446" t="s">
        <v>21</v>
      </c>
      <c r="G4" s="447"/>
      <c r="H4" s="448"/>
      <c r="I4" s="449"/>
      <c r="J4" s="450"/>
      <c r="K4" s="451"/>
      <c r="L4" s="452"/>
      <c r="M4" s="453"/>
    </row>
    <row r="5" spans="1:18" ht="26.25" customHeight="1">
      <c r="B5" s="454"/>
      <c r="C5" s="1007" t="s">
        <v>379</v>
      </c>
      <c r="D5" s="456"/>
      <c r="E5" s="456"/>
      <c r="F5" s="457"/>
      <c r="G5" s="501">
        <f>SUM(G7:G14)</f>
        <v>0</v>
      </c>
      <c r="H5" s="780">
        <f t="shared" ref="H5:J5" si="0">SUM(H7:H14)</f>
        <v>0</v>
      </c>
      <c r="I5" s="503">
        <f t="shared" si="0"/>
        <v>0</v>
      </c>
      <c r="J5" s="504">
        <f t="shared" si="0"/>
        <v>0</v>
      </c>
      <c r="K5" s="534">
        <f>SUM(K7,K9,K11,K13)</f>
        <v>0</v>
      </c>
      <c r="L5" s="509">
        <f>SUM(L7,L9,L11,L13)</f>
        <v>0</v>
      </c>
      <c r="M5" s="529" t="e">
        <f>IF(K6="","",(H5/K6))</f>
        <v>#DIV/0!</v>
      </c>
    </row>
    <row r="6" spans="1:18" ht="26.25" customHeight="1" thickBot="1">
      <c r="B6" s="458"/>
      <c r="C6" s="459"/>
      <c r="D6" s="460"/>
      <c r="E6" s="460"/>
      <c r="F6" s="461"/>
      <c r="G6" s="505"/>
      <c r="H6" s="781"/>
      <c r="I6" s="507"/>
      <c r="J6" s="508"/>
      <c r="K6" s="535">
        <f>SUM(K8,K10,K12,K14)</f>
        <v>0</v>
      </c>
      <c r="L6" s="510">
        <f>SUM(L8,L10,L12,L14)</f>
        <v>0</v>
      </c>
      <c r="M6" s="530"/>
    </row>
    <row r="7" spans="1:18" ht="26.25" customHeight="1" thickTop="1">
      <c r="B7" s="511" t="str">
        <f>IF('⑥5.スケジュール（BM）'!B5="","",'⑥5.スケジュール（BM）'!B5)</f>
        <v/>
      </c>
      <c r="C7" s="512" t="str">
        <f>IF('⑥5.スケジュール（BM）'!C5="","",'⑥5.スケジュール（BM）'!C5)</f>
        <v/>
      </c>
      <c r="D7" s="513" t="str">
        <f>IF('⑥5.スケジュール（BM）'!D5="","",'⑥5.スケジュール（BM）'!D5)</f>
        <v/>
      </c>
      <c r="E7" s="514" t="str">
        <f>IF(B7="","",'⑥4.実施内容（BM）'!F5)</f>
        <v/>
      </c>
      <c r="F7" s="514" t="str">
        <f>IF(B7="","",'⑥4.実施内容（BM）'!G5)</f>
        <v/>
      </c>
      <c r="G7" s="800" t="str">
        <f>IF(B7="","",IF(C7="事業中止","",'①6.成果目標（BM）'!G7))</f>
        <v/>
      </c>
      <c r="H7" s="763"/>
      <c r="I7" s="783" t="str">
        <f>IF(B7="","",IF(C7="事業中止","",'①6.成果目標（BM）'!I7))</f>
        <v/>
      </c>
      <c r="J7" s="784" t="str">
        <f>IF(B7="","",IF(C7="事業中止","",'①6.成果目標（BM）'!J7))</f>
        <v/>
      </c>
      <c r="K7" s="536" t="str">
        <f>IF(B7="","",IF(C7="事業中止","",'⑥7.経費内訳（BM）'!E6))</f>
        <v/>
      </c>
      <c r="L7" s="1008" t="str">
        <f>IF(B7="","",IF(C7="事業中止","",'①6.成果目標（BM）'!L7))</f>
        <v/>
      </c>
      <c r="M7" s="786" t="str">
        <f>IF(K8="","",(H7/K8))</f>
        <v/>
      </c>
    </row>
    <row r="8" spans="1:18" ht="26.25" customHeight="1">
      <c r="B8" s="515"/>
      <c r="C8" s="516"/>
      <c r="D8" s="517"/>
      <c r="E8" s="518"/>
      <c r="F8" s="518"/>
      <c r="G8" s="801"/>
      <c r="H8" s="764"/>
      <c r="I8" s="787"/>
      <c r="J8" s="788"/>
      <c r="K8" s="537" t="str">
        <f>IF(B7="","",IF(C7="事業中止","",'⑥7.経費内訳（BM）'!F6))</f>
        <v/>
      </c>
      <c r="L8" s="789" t="str">
        <f>IF(B7="","",IF(C7="事業中止","",'①6.成果目標（BM）'!L8))</f>
        <v/>
      </c>
      <c r="M8" s="790"/>
    </row>
    <row r="9" spans="1:18" ht="26.25" customHeight="1">
      <c r="B9" s="519" t="str">
        <f>IF('⑥5.スケジュール（BM）'!B6="","",'⑥5.スケジュール（BM）'!B6)</f>
        <v/>
      </c>
      <c r="C9" s="520" t="str">
        <f>IF('⑥5.スケジュール（BM）'!C6="","",'⑥5.スケジュール（BM）'!C6)</f>
        <v/>
      </c>
      <c r="D9" s="521" t="str">
        <f>IF('⑥5.スケジュール（BM）'!D6="","",'⑥5.スケジュール（BM）'!D6)</f>
        <v/>
      </c>
      <c r="E9" s="522" t="str">
        <f>IF(B9="","",'⑥4.実施内容（BM）'!F6)</f>
        <v/>
      </c>
      <c r="F9" s="522" t="str">
        <f>IF(B9="","",'⑥4.実施内容（BM）'!G6)</f>
        <v/>
      </c>
      <c r="G9" s="801" t="str">
        <f>IF(B9="","",IF(C9="事業中止","",'①6.成果目標（BM）'!G9))</f>
        <v/>
      </c>
      <c r="H9" s="763"/>
      <c r="I9" s="791" t="str">
        <f>IF(B9="","",IF(C9="事業中止","",'①6.成果目標（BM）'!I9))</f>
        <v/>
      </c>
      <c r="J9" s="792" t="str">
        <f>IF(B9="","",IF(C9="事業中止","",'①6.成果目標（BM）'!J9))</f>
        <v/>
      </c>
      <c r="K9" s="538" t="str">
        <f>IF(B9="","",IF(C9="事業中止","",'⑥7.経費内訳（BM）'!E14))</f>
        <v/>
      </c>
      <c r="L9" s="1009" t="str">
        <f>IF(B9="","",IF(C9="事業中止","",'①6.成果目標（BM）'!L9))</f>
        <v/>
      </c>
      <c r="M9" s="794" t="str">
        <f>IF(K10="","",(H9/K10))</f>
        <v/>
      </c>
    </row>
    <row r="10" spans="1:18" ht="26.25" customHeight="1">
      <c r="B10" s="515"/>
      <c r="C10" s="516"/>
      <c r="D10" s="517"/>
      <c r="E10" s="522"/>
      <c r="F10" s="522"/>
      <c r="G10" s="801"/>
      <c r="H10" s="764"/>
      <c r="I10" s="787"/>
      <c r="J10" s="788"/>
      <c r="K10" s="537" t="str">
        <f>IF(B9="","",IF(C9="事業中止","",'⑥7.経費内訳（BM）'!F14))</f>
        <v/>
      </c>
      <c r="L10" s="789" t="str">
        <f>IF(B9="","",IF(C9="事業中止","",'①6.成果目標（BM）'!L10))</f>
        <v/>
      </c>
      <c r="M10" s="790"/>
    </row>
    <row r="11" spans="1:18" ht="26.25" customHeight="1">
      <c r="B11" s="519" t="str">
        <f>IF('⑥5.スケジュール（BM）'!B7="","",'⑥5.スケジュール（BM）'!B7)</f>
        <v/>
      </c>
      <c r="C11" s="520" t="str">
        <f>IF('⑥5.スケジュール（BM）'!C7="","",'⑥5.スケジュール（BM）'!C7)</f>
        <v/>
      </c>
      <c r="D11" s="521" t="str">
        <f>IF('⑥5.スケジュール（BM）'!D7="","",'⑥5.スケジュール（BM）'!D7)</f>
        <v/>
      </c>
      <c r="E11" s="522" t="str">
        <f>IF(B11="","",'⑥4.実施内容（BM）'!F7)</f>
        <v/>
      </c>
      <c r="F11" s="522" t="str">
        <f>IF(B11="","",'⑥4.実施内容（BM）'!G7)</f>
        <v/>
      </c>
      <c r="G11" s="801" t="str">
        <f>IF(B11="","",IF(C11="事業中止","",'①6.成果目標（BM）'!G11))</f>
        <v/>
      </c>
      <c r="H11" s="763"/>
      <c r="I11" s="791" t="str">
        <f>IF(B11="","",IF(C11="事業中止","",'①6.成果目標（BM）'!I11))</f>
        <v/>
      </c>
      <c r="J11" s="792" t="str">
        <f>IF(B11="","",IF(C11="事業中止","",'①6.成果目標（BM）'!J11))</f>
        <v/>
      </c>
      <c r="K11" s="538" t="str">
        <f>IF(B11="","",IF(C11="事業中止","",'⑥7.経費内訳（BM）'!E22))</f>
        <v/>
      </c>
      <c r="L11" s="1009" t="str">
        <f>IF(B11="","",IF(C11="事業中止","",'①6.成果目標（BM）'!L11))</f>
        <v/>
      </c>
      <c r="M11" s="794" t="str">
        <f>IF(K12="","",(H11/K12))</f>
        <v/>
      </c>
    </row>
    <row r="12" spans="1:18" ht="26.25" customHeight="1">
      <c r="B12" s="515"/>
      <c r="C12" s="516"/>
      <c r="D12" s="517"/>
      <c r="E12" s="522"/>
      <c r="F12" s="522"/>
      <c r="G12" s="801"/>
      <c r="H12" s="764"/>
      <c r="I12" s="787"/>
      <c r="J12" s="788"/>
      <c r="K12" s="537" t="str">
        <f>IF(B11="","",IF(C11="事業中止","",'⑥7.経費内訳（BM）'!F22))</f>
        <v/>
      </c>
      <c r="L12" s="789" t="str">
        <f>IF(B11="","",IF(C11="事業中止","",'①6.成果目標（BM）'!L12))</f>
        <v/>
      </c>
      <c r="M12" s="790"/>
    </row>
    <row r="13" spans="1:18" ht="26.25" customHeight="1">
      <c r="B13" s="523" t="str">
        <f>IF('⑥5.スケジュール（BM）'!B8="","",'⑥5.スケジュール（BM）'!B8)</f>
        <v/>
      </c>
      <c r="C13" s="524" t="str">
        <f>IF('⑥5.スケジュール（BM）'!C8="","",'⑥5.スケジュール（BM）'!C8)</f>
        <v/>
      </c>
      <c r="D13" s="521" t="str">
        <f>IF('⑥5.スケジュール（BM）'!D8="","",'⑥5.スケジュール（BM）'!D8)</f>
        <v/>
      </c>
      <c r="E13" s="522" t="str">
        <f>IF(B13="","",'⑥4.実施内容（BM）'!F8)</f>
        <v/>
      </c>
      <c r="F13" s="522" t="str">
        <f>IF(B13="","",'⑥4.実施内容（BM）'!G8)</f>
        <v/>
      </c>
      <c r="G13" s="801" t="str">
        <f>IF(B13="","",IF(C13="事業中止","",'①6.成果目標（BM）'!G13))</f>
        <v/>
      </c>
      <c r="H13" s="765"/>
      <c r="I13" s="791" t="str">
        <f>IF(B13="","",IF(C13="事業中止","",'①6.成果目標（BM）'!I13))</f>
        <v/>
      </c>
      <c r="J13" s="792" t="str">
        <f>IF(B13="","",IF(C13="事業中止","",'①6.成果目標（BM）'!J13))</f>
        <v/>
      </c>
      <c r="K13" s="539" t="str">
        <f>IF(B13="","",IF(C13="事業中止","",'⑥7.経費内訳（BM）'!E30))</f>
        <v/>
      </c>
      <c r="L13" s="1010" t="str">
        <f>IF(B13="","",IF(C13="事業中止","",'①6.成果目標（BM）'!L13))</f>
        <v/>
      </c>
      <c r="M13" s="794" t="str">
        <f>IF(K14="","",(H13/K14))</f>
        <v/>
      </c>
    </row>
    <row r="14" spans="1:18" ht="26.25" customHeight="1" thickBot="1">
      <c r="B14" s="525"/>
      <c r="C14" s="526"/>
      <c r="D14" s="527"/>
      <c r="E14" s="528"/>
      <c r="F14" s="528"/>
      <c r="G14" s="803"/>
      <c r="H14" s="766"/>
      <c r="I14" s="796"/>
      <c r="J14" s="797"/>
      <c r="K14" s="540" t="str">
        <f>IF(B13="","",IF(C13="事業中止","",'⑥7.経費内訳（BM）'!F30))</f>
        <v/>
      </c>
      <c r="L14" s="798" t="str">
        <f>IF(B13="","",IF(C13="事業中止","",'①6.成果目標（BM）'!L14))</f>
        <v/>
      </c>
      <c r="M14" s="799"/>
    </row>
    <row r="16" spans="1:18" ht="16.5" customHeight="1" thickBot="1">
      <c r="B16" s="364" t="s">
        <v>380</v>
      </c>
      <c r="F16" s="434"/>
      <c r="G16" s="434"/>
      <c r="H16" s="434"/>
      <c r="I16" s="256"/>
      <c r="J16" s="256"/>
      <c r="K16" s="256"/>
      <c r="L16" s="256"/>
      <c r="M16" s="256"/>
      <c r="N16" s="434"/>
      <c r="O16" s="434"/>
      <c r="P16" s="434"/>
      <c r="Q16" s="434"/>
      <c r="R16" s="256"/>
    </row>
    <row r="17" spans="2:13" ht="21" customHeight="1">
      <c r="B17" s="436" t="s">
        <v>24</v>
      </c>
      <c r="C17" s="366" t="s">
        <v>23</v>
      </c>
      <c r="D17" s="437"/>
      <c r="E17" s="437"/>
      <c r="F17" s="437"/>
      <c r="G17" s="767" t="s">
        <v>213</v>
      </c>
      <c r="H17" s="480"/>
      <c r="I17" s="480"/>
      <c r="J17" s="480"/>
      <c r="K17" s="480"/>
      <c r="L17" s="480"/>
      <c r="M17" s="768"/>
    </row>
    <row r="18" spans="2:13" ht="35.25" customHeight="1" thickBot="1">
      <c r="B18" s="445"/>
      <c r="C18" s="376" t="s">
        <v>296</v>
      </c>
      <c r="D18" s="376" t="s">
        <v>122</v>
      </c>
      <c r="E18" s="417" t="s">
        <v>177</v>
      </c>
      <c r="F18" s="769" t="s">
        <v>21</v>
      </c>
      <c r="G18" s="484"/>
      <c r="H18" s="485"/>
      <c r="I18" s="485"/>
      <c r="J18" s="485"/>
      <c r="K18" s="485"/>
      <c r="L18" s="485"/>
      <c r="M18" s="770"/>
    </row>
    <row r="19" spans="2:13" ht="49.5" customHeight="1">
      <c r="B19" s="541" t="str">
        <f>IF(B7="","",B7)</f>
        <v/>
      </c>
      <c r="C19" s="542" t="str">
        <f t="shared" ref="C19:F19" si="1">IF(C7="","",C7)</f>
        <v/>
      </c>
      <c r="D19" s="543" t="str">
        <f t="shared" ref="D19" si="2">IF(D7="","",D7)</f>
        <v/>
      </c>
      <c r="E19" s="544" t="str">
        <f t="shared" si="1"/>
        <v/>
      </c>
      <c r="F19" s="545" t="str">
        <f t="shared" si="1"/>
        <v/>
      </c>
      <c r="G19" s="771"/>
      <c r="H19" s="772"/>
      <c r="I19" s="772"/>
      <c r="J19" s="772"/>
      <c r="K19" s="772"/>
      <c r="L19" s="772"/>
      <c r="M19" s="773"/>
    </row>
    <row r="20" spans="2:13" ht="49.5" customHeight="1">
      <c r="B20" s="546" t="str">
        <f>IF(B9="","",B9)</f>
        <v/>
      </c>
      <c r="C20" s="547" t="str">
        <f t="shared" ref="C20:F20" si="3">IF(C9="","",C9)</f>
        <v/>
      </c>
      <c r="D20" s="548" t="str">
        <f t="shared" ref="D20" si="4">IF(D9="","",D9)</f>
        <v/>
      </c>
      <c r="E20" s="549" t="str">
        <f t="shared" si="3"/>
        <v/>
      </c>
      <c r="F20" s="550" t="str">
        <f t="shared" si="3"/>
        <v/>
      </c>
      <c r="G20" s="774"/>
      <c r="H20" s="775"/>
      <c r="I20" s="775"/>
      <c r="J20" s="775"/>
      <c r="K20" s="775"/>
      <c r="L20" s="775"/>
      <c r="M20" s="776"/>
    </row>
    <row r="21" spans="2:13" ht="49.5" customHeight="1">
      <c r="B21" s="546" t="str">
        <f>IF(B11="","",B11)</f>
        <v/>
      </c>
      <c r="C21" s="547" t="str">
        <f t="shared" ref="C21:F21" si="5">IF(C11="","",C11)</f>
        <v/>
      </c>
      <c r="D21" s="548" t="str">
        <f t="shared" ref="D21" si="6">IF(D11="","",D11)</f>
        <v/>
      </c>
      <c r="E21" s="549" t="str">
        <f t="shared" si="5"/>
        <v/>
      </c>
      <c r="F21" s="550" t="str">
        <f t="shared" si="5"/>
        <v/>
      </c>
      <c r="G21" s="774"/>
      <c r="H21" s="775"/>
      <c r="I21" s="775"/>
      <c r="J21" s="775"/>
      <c r="K21" s="775"/>
      <c r="L21" s="775"/>
      <c r="M21" s="776"/>
    </row>
    <row r="22" spans="2:13" ht="49.5" customHeight="1" thickBot="1">
      <c r="B22" s="551" t="str">
        <f>IF(B13="","",B13)</f>
        <v/>
      </c>
      <c r="C22" s="552" t="str">
        <f t="shared" ref="C22:F22" si="7">IF(C13="","",C13)</f>
        <v/>
      </c>
      <c r="D22" s="553" t="str">
        <f t="shared" ref="D22" si="8">IF(D13="","",D13)</f>
        <v/>
      </c>
      <c r="E22" s="554" t="str">
        <f t="shared" si="7"/>
        <v/>
      </c>
      <c r="F22" s="555" t="str">
        <f t="shared" si="7"/>
        <v/>
      </c>
      <c r="G22" s="777"/>
      <c r="H22" s="778"/>
      <c r="I22" s="778"/>
      <c r="J22" s="778"/>
      <c r="K22" s="778"/>
      <c r="L22" s="778"/>
      <c r="M22" s="779"/>
    </row>
    <row r="23" spans="2:13">
      <c r="B23" s="499" t="s">
        <v>415</v>
      </c>
      <c r="C23" s="500" t="s">
        <v>416</v>
      </c>
    </row>
    <row r="24" spans="2:13">
      <c r="B24" s="499"/>
      <c r="C24" s="363"/>
    </row>
  </sheetData>
  <sheetProtection algorithmName="SHA-512" hashValue="LshWCdAZcQp4PYVd8FnGpAk/ORmbNy3crsG1/h6Y8xwHUVbbrrFOpi1eiRlQUEL527tfy3IkqUK+zT+dO9Ammw==" saltValue="AYADAIVsnEjm7xNrdVDvPQ==" spinCount="100000" sheet="1" scenarios="1" formatCells="0" formatColumns="0" formatRows="0"/>
  <mergeCells count="64">
    <mergeCell ref="L2:M2"/>
    <mergeCell ref="B3:B4"/>
    <mergeCell ref="C3:F3"/>
    <mergeCell ref="G3:G4"/>
    <mergeCell ref="H3:H4"/>
    <mergeCell ref="I3:I4"/>
    <mergeCell ref="J3:J4"/>
    <mergeCell ref="K3:K4"/>
    <mergeCell ref="L3:L4"/>
    <mergeCell ref="M3:M4"/>
    <mergeCell ref="B7:B8"/>
    <mergeCell ref="C7:C8"/>
    <mergeCell ref="E7:E8"/>
    <mergeCell ref="F7:F8"/>
    <mergeCell ref="G7:G8"/>
    <mergeCell ref="D7:D8"/>
    <mergeCell ref="B5:B6"/>
    <mergeCell ref="G5:G6"/>
    <mergeCell ref="H5:H6"/>
    <mergeCell ref="C5:F6"/>
    <mergeCell ref="I5:I6"/>
    <mergeCell ref="J5:J6"/>
    <mergeCell ref="M5:M6"/>
    <mergeCell ref="J7:J8"/>
    <mergeCell ref="M7:M8"/>
    <mergeCell ref="H9:H10"/>
    <mergeCell ref="I9:I10"/>
    <mergeCell ref="J9:J10"/>
    <mergeCell ref="M9:M10"/>
    <mergeCell ref="H7:H8"/>
    <mergeCell ref="I7:I8"/>
    <mergeCell ref="D9:D10"/>
    <mergeCell ref="B9:B10"/>
    <mergeCell ref="C9:C10"/>
    <mergeCell ref="E9:E10"/>
    <mergeCell ref="F9:F10"/>
    <mergeCell ref="G9:G10"/>
    <mergeCell ref="B17:B18"/>
    <mergeCell ref="C17:F17"/>
    <mergeCell ref="G17:M18"/>
    <mergeCell ref="B13:B14"/>
    <mergeCell ref="C13:C14"/>
    <mergeCell ref="E13:E14"/>
    <mergeCell ref="F13:F14"/>
    <mergeCell ref="G13:G14"/>
    <mergeCell ref="H13:H14"/>
    <mergeCell ref="D13:D14"/>
    <mergeCell ref="B11:B12"/>
    <mergeCell ref="C11:C12"/>
    <mergeCell ref="E11:E12"/>
    <mergeCell ref="F11:F12"/>
    <mergeCell ref="G11:G12"/>
    <mergeCell ref="D11:D12"/>
    <mergeCell ref="H11:H12"/>
    <mergeCell ref="G19:M19"/>
    <mergeCell ref="G20:M20"/>
    <mergeCell ref="G21:M21"/>
    <mergeCell ref="G22:M22"/>
    <mergeCell ref="I13:I14"/>
    <mergeCell ref="J13:J14"/>
    <mergeCell ref="M13:M14"/>
    <mergeCell ref="I11:I12"/>
    <mergeCell ref="J11:J12"/>
    <mergeCell ref="M11:M12"/>
  </mergeCells>
  <phoneticPr fontId="1"/>
  <conditionalFormatting sqref="H7:H8">
    <cfRule type="expression" dxfId="129" priority="13">
      <formula>$C$7="事業中止"</formula>
    </cfRule>
    <cfRule type="cellIs" dxfId="128" priority="34" operator="greaterThanOrEqual">
      <formula>1</formula>
    </cfRule>
    <cfRule type="expression" dxfId="127" priority="35">
      <formula>COUNTIF($B$7,"*VC*")</formula>
    </cfRule>
  </conditionalFormatting>
  <conditionalFormatting sqref="H9:H10">
    <cfRule type="expression" dxfId="126" priority="12">
      <formula>$C$9="事業中止"</formula>
    </cfRule>
    <cfRule type="cellIs" dxfId="125" priority="32" operator="greaterThanOrEqual">
      <formula>1</formula>
    </cfRule>
    <cfRule type="expression" dxfId="124" priority="33">
      <formula>COUNTIF($B$9,"*VC*")</formula>
    </cfRule>
  </conditionalFormatting>
  <conditionalFormatting sqref="H11:H12">
    <cfRule type="expression" dxfId="123" priority="11">
      <formula>$C$11="事業中止"</formula>
    </cfRule>
    <cfRule type="cellIs" dxfId="122" priority="30" operator="greaterThanOrEqual">
      <formula>1</formula>
    </cfRule>
    <cfRule type="expression" dxfId="121" priority="31">
      <formula>COUNTIF($B$11,"*VC*")</formula>
    </cfRule>
  </conditionalFormatting>
  <conditionalFormatting sqref="H13:H14">
    <cfRule type="expression" dxfId="120" priority="10">
      <formula>$C$13="事業中止"</formula>
    </cfRule>
    <cfRule type="cellIs" dxfId="119" priority="28" operator="greaterThanOrEqual">
      <formula>1</formula>
    </cfRule>
    <cfRule type="expression" dxfId="118" priority="29">
      <formula>COUNTIF($B$13,"*VC*")</formula>
    </cfRule>
  </conditionalFormatting>
  <conditionalFormatting sqref="G19">
    <cfRule type="cellIs" dxfId="117" priority="26" operator="greaterThanOrEqual">
      <formula>1</formula>
    </cfRule>
    <cfRule type="expression" dxfId="116" priority="27">
      <formula>COUNTIF($B$19,"*VC*")</formula>
    </cfRule>
  </conditionalFormatting>
  <conditionalFormatting sqref="G20:L20">
    <cfRule type="cellIs" dxfId="115" priority="22" operator="greaterThanOrEqual">
      <formula>1</formula>
    </cfRule>
    <cfRule type="expression" dxfId="114" priority="23">
      <formula>COUNTIF($B$20,"*VC*")</formula>
    </cfRule>
  </conditionalFormatting>
  <conditionalFormatting sqref="G21:L21">
    <cfRule type="cellIs" dxfId="113" priority="24" operator="greaterThanOrEqual">
      <formula>1</formula>
    </cfRule>
    <cfRule type="expression" dxfId="112" priority="25">
      <formula>COUNTIF($B$21,"*VC*")</formula>
    </cfRule>
  </conditionalFormatting>
  <conditionalFormatting sqref="G22:L22">
    <cfRule type="cellIs" dxfId="111" priority="20" operator="greaterThanOrEqual">
      <formula>1</formula>
    </cfRule>
    <cfRule type="expression" dxfId="110" priority="21">
      <formula>COUNTIF($B$22,"*VC*")</formula>
    </cfRule>
  </conditionalFormatting>
  <conditionalFormatting sqref="C7 C9 C11 C13">
    <cfRule type="containsText" dxfId="109" priority="19" operator="containsText" text="事業中止">
      <formula>NOT(ISERROR(SEARCH("事業中止",C7)))</formula>
    </cfRule>
  </conditionalFormatting>
  <conditionalFormatting sqref="D7">
    <cfRule type="expression" dxfId="108" priority="18">
      <formula>$C$7="事業中止"</formula>
    </cfRule>
  </conditionalFormatting>
  <conditionalFormatting sqref="D9:D10">
    <cfRule type="expression" dxfId="107" priority="17">
      <formula>$C$9="事業中止"</formula>
    </cfRule>
  </conditionalFormatting>
  <conditionalFormatting sqref="D11:D12">
    <cfRule type="expression" dxfId="106" priority="16">
      <formula>$C$11="事業中止"</formula>
    </cfRule>
  </conditionalFormatting>
  <conditionalFormatting sqref="D13:D14">
    <cfRule type="expression" dxfId="105" priority="15">
      <formula>$C$13="事業中止"</formula>
    </cfRule>
  </conditionalFormatting>
  <conditionalFormatting sqref="C19 C20 C21 C22">
    <cfRule type="containsText" dxfId="104" priority="9" operator="containsText" text="事業中止">
      <formula>NOT(ISERROR(SEARCH("事業中止",C19)))</formula>
    </cfRule>
  </conditionalFormatting>
  <conditionalFormatting sqref="D19">
    <cfRule type="expression" dxfId="103" priority="8">
      <formula>$C$19="事業中止"</formula>
    </cfRule>
  </conditionalFormatting>
  <conditionalFormatting sqref="D20">
    <cfRule type="expression" dxfId="102" priority="7">
      <formula>$C$20="事業中止"</formula>
    </cfRule>
  </conditionalFormatting>
  <conditionalFormatting sqref="D21">
    <cfRule type="expression" dxfId="101" priority="6">
      <formula>$C$21="事業中止"</formula>
    </cfRule>
  </conditionalFormatting>
  <conditionalFormatting sqref="D22">
    <cfRule type="expression" dxfId="100" priority="5">
      <formula>$C$22="事業中止"</formula>
    </cfRule>
  </conditionalFormatting>
  <conditionalFormatting sqref="G19:M19">
    <cfRule type="expression" dxfId="99" priority="4">
      <formula>$C$19="事業中止"</formula>
    </cfRule>
  </conditionalFormatting>
  <conditionalFormatting sqref="G20:M20">
    <cfRule type="expression" dxfId="98" priority="3">
      <formula>$C$20="事業中止"</formula>
    </cfRule>
  </conditionalFormatting>
  <conditionalFormatting sqref="G21:M21">
    <cfRule type="expression" dxfId="97" priority="2">
      <formula>$C$21="事業中止"</formula>
    </cfRule>
  </conditionalFormatting>
  <conditionalFormatting sqref="G22:M22">
    <cfRule type="expression" dxfId="96" priority="1">
      <formula>$C$22="事業中止"</formula>
    </cfRule>
  </conditionalFormatting>
  <dataValidations count="8">
    <dataValidation type="whole" operator="lessThan" allowBlank="1" showInputMessage="1" showErrorMessage="1" errorTitle="入力不要です。" error="[キャンセル]をクリックしてください。" sqref="C7:F14 G5:L6 B5:B14 E19:F22 B19:C22">
      <formula1>0</formula1>
    </dataValidation>
    <dataValidation type="whole" operator="lessThan" allowBlank="1" showInputMessage="1" showErrorMessage="1" errorTitle="入力不要です。" error="[キャンセル]をクリックしてください。" promptTitle="入力・編集できません。" prompt="事業費及び補助金額は⑤7.経費内訳に入力して下さい。" sqref="K7:K14">
      <formula1>0</formula1>
    </dataValidation>
    <dataValidation type="whole" operator="lessThan" allowBlank="1" showInputMessage="1" showErrorMessage="1" errorTitle="入力不要です。" error="[キャンセル]をクリックしてください。" sqref="L7:L14">
      <formula1>0</formula1>
    </dataValidation>
    <dataValidation type="whole" operator="lessThan" allowBlank="1" showInputMessage="1" showErrorMessage="1" sqref="I7:J14 G7:G14">
      <formula1>0</formula1>
    </dataValidation>
    <dataValidation type="whole" operator="lessThan" allowBlank="1" showInputMessage="1" showErrorMessage="1" errorTitle="入力不要です。" error="[キャンセル]をクリックしてください。" sqref="D19:D22">
      <formula1>0</formula1>
    </dataValidation>
    <dataValidation type="whole" operator="lessThan" allowBlank="1" showInputMessage="1" showErrorMessage="1" errorTitle="入力不要です。" error="[キャンセル]をクリックしてください。" sqref="C5:F6">
      <formula1>0</formula1>
    </dataValidation>
    <dataValidation type="whole" operator="lessThan" allowBlank="1" showInputMessage="1" showErrorMessage="1" errorTitle="入力不要です。" error="[キャンセル]をクリックしてください。" sqref="M5:M14">
      <formula1>0</formula1>
    </dataValidation>
    <dataValidation allowBlank="1" showInputMessage="1" showErrorMessage="1" promptTitle="入力の注意" prompt="表示は千円単位になりますが、入力は円単位までお願いします。" sqref="H7:H14"/>
  </dataValidations>
  <pageMargins left="0.59055118110236227" right="0.39370078740157483" top="0.74803149606299213" bottom="0.35433070866141736" header="0.31496062992125984" footer="0.15748031496062992"/>
  <pageSetup paperSize="9" scale="77" fitToHeight="0" orientation="landscape" r:id="rId1"/>
  <headerFooter>
    <oddHeader>&amp;L様式６　(別添１）</oddHeader>
    <oddFooter xml:space="preserve">&amp;C&amp;"ＭＳ Ｐゴシック,標準"&amp;10&amp;P / &amp;N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43"/>
  <sheetViews>
    <sheetView view="pageBreakPreview" zoomScaleNormal="100" zoomScaleSheetLayoutView="100" workbookViewId="0"/>
  </sheetViews>
  <sheetFormatPr defaultRowHeight="13.5"/>
  <cols>
    <col min="1" max="1" width="1.625" style="214" customWidth="1"/>
    <col min="2" max="2" width="6.875" style="214" customWidth="1"/>
    <col min="3" max="3" width="23.625" style="214" customWidth="1"/>
    <col min="4" max="4" width="18.375" style="214" customWidth="1"/>
    <col min="5" max="8" width="17.75" style="214" customWidth="1"/>
    <col min="9" max="9" width="21.5" style="214" customWidth="1"/>
    <col min="10" max="10" width="10.125" style="214" customWidth="1"/>
    <col min="11" max="11" width="9" style="214"/>
    <col min="12" max="12" width="1.625" style="214" customWidth="1"/>
    <col min="13" max="16384" width="9" style="214"/>
  </cols>
  <sheetData>
    <row r="1" spans="2:14" ht="9" customHeight="1"/>
    <row r="2" spans="2:14" s="558" customFormat="1" ht="18.75" customHeight="1" thickBot="1">
      <c r="B2" s="412" t="s">
        <v>387</v>
      </c>
      <c r="C2" s="556"/>
      <c r="D2" s="557"/>
      <c r="E2" s="556"/>
      <c r="F2" s="556"/>
      <c r="G2" s="556"/>
      <c r="J2" s="435" t="s">
        <v>39</v>
      </c>
      <c r="K2" s="435"/>
    </row>
    <row r="3" spans="2:14" ht="22.5" customHeight="1">
      <c r="B3" s="365" t="s">
        <v>193</v>
      </c>
      <c r="C3" s="367"/>
      <c r="D3" s="372"/>
      <c r="E3" s="368" t="s">
        <v>198</v>
      </c>
      <c r="F3" s="372" t="s">
        <v>194</v>
      </c>
      <c r="G3" s="372"/>
      <c r="H3" s="372"/>
      <c r="I3" s="559" t="s">
        <v>31</v>
      </c>
      <c r="J3" s="372" t="s">
        <v>183</v>
      </c>
      <c r="K3" s="373"/>
    </row>
    <row r="4" spans="2:14" ht="22.5" customHeight="1" thickBot="1">
      <c r="B4" s="560"/>
      <c r="C4" s="561"/>
      <c r="D4" s="562"/>
      <c r="E4" s="563"/>
      <c r="F4" s="564" t="s">
        <v>195</v>
      </c>
      <c r="G4" s="565" t="s">
        <v>196</v>
      </c>
      <c r="H4" s="564" t="s">
        <v>197</v>
      </c>
      <c r="I4" s="566"/>
      <c r="J4" s="562"/>
      <c r="K4" s="567"/>
    </row>
    <row r="5" spans="2:14" ht="21.75" customHeight="1" thickBot="1">
      <c r="B5" s="568" t="s">
        <v>379</v>
      </c>
      <c r="C5" s="569"/>
      <c r="D5" s="569"/>
      <c r="E5" s="620">
        <f>SUM(E6,E14,E22,E30)</f>
        <v>0</v>
      </c>
      <c r="F5" s="620">
        <f>SUM(F6,F14,F22,F30)</f>
        <v>0</v>
      </c>
      <c r="G5" s="620">
        <f>SUM(G6,G14,G22,G30)</f>
        <v>0</v>
      </c>
      <c r="H5" s="620">
        <f>SUM(H6,H14,H22,H30)</f>
        <v>0</v>
      </c>
      <c r="I5" s="570"/>
      <c r="J5" s="571"/>
      <c r="K5" s="572"/>
      <c r="L5" s="573"/>
      <c r="M5" s="573"/>
      <c r="N5" s="413"/>
    </row>
    <row r="6" spans="2:14" ht="33" customHeight="1" thickTop="1">
      <c r="B6" s="622" t="str">
        <f>IF('⑥6.成果報告（BM）'!B7="","",'⑥6.成果報告（BM）'!B7)</f>
        <v/>
      </c>
      <c r="C6" s="623" t="str">
        <f>IF(B6="","",'⑥5.スケジュール（BM）'!C5)</f>
        <v/>
      </c>
      <c r="D6" s="624" t="str">
        <f>IF(B6="","",'⑥5.スケジュール（BM）'!D5)</f>
        <v/>
      </c>
      <c r="E6" s="621">
        <f>SUM(E7:E13)</f>
        <v>0</v>
      </c>
      <c r="F6" s="621">
        <f>SUM(F7:F13)</f>
        <v>0</v>
      </c>
      <c r="G6" s="621">
        <f>SUM(G7:G13)</f>
        <v>0</v>
      </c>
      <c r="H6" s="621">
        <f>SUM(H7:H13)</f>
        <v>0</v>
      </c>
      <c r="I6" s="574"/>
      <c r="J6" s="575"/>
      <c r="K6" s="576"/>
      <c r="L6" s="577"/>
      <c r="M6" s="573"/>
      <c r="N6" s="413"/>
    </row>
    <row r="7" spans="2:14" ht="15.75" customHeight="1">
      <c r="B7" s="1011"/>
      <c r="C7" s="579" t="s">
        <v>114</v>
      </c>
      <c r="D7" s="580"/>
      <c r="E7" s="633">
        <f>SUM(F7:H7)</f>
        <v>0</v>
      </c>
      <c r="F7" s="581"/>
      <c r="G7" s="581"/>
      <c r="H7" s="581"/>
      <c r="I7" s="582"/>
      <c r="J7" s="583"/>
      <c r="K7" s="584"/>
      <c r="L7" s="577"/>
      <c r="M7" s="573"/>
      <c r="N7" s="413"/>
    </row>
    <row r="8" spans="2:14" ht="15.75" customHeight="1">
      <c r="B8" s="1012"/>
      <c r="C8" s="586" t="s">
        <v>113</v>
      </c>
      <c r="D8" s="587"/>
      <c r="E8" s="634">
        <f t="shared" ref="E8:E13" si="0">SUM(F8:H8)</f>
        <v>0</v>
      </c>
      <c r="F8" s="588"/>
      <c r="G8" s="588"/>
      <c r="H8" s="588"/>
      <c r="I8" s="589"/>
      <c r="J8" s="590"/>
      <c r="K8" s="591"/>
      <c r="L8" s="592"/>
      <c r="M8" s="593"/>
      <c r="N8" s="413"/>
    </row>
    <row r="9" spans="2:14" ht="15.75" customHeight="1">
      <c r="B9" s="1012"/>
      <c r="C9" s="586" t="s">
        <v>112</v>
      </c>
      <c r="D9" s="587"/>
      <c r="E9" s="634">
        <f t="shared" si="0"/>
        <v>0</v>
      </c>
      <c r="F9" s="588"/>
      <c r="G9" s="588"/>
      <c r="H9" s="588"/>
      <c r="I9" s="589"/>
      <c r="J9" s="590"/>
      <c r="K9" s="591"/>
      <c r="L9" s="592"/>
      <c r="M9" s="593"/>
      <c r="N9" s="413"/>
    </row>
    <row r="10" spans="2:14" ht="15.75" customHeight="1">
      <c r="B10" s="1012"/>
      <c r="C10" s="586" t="s">
        <v>389</v>
      </c>
      <c r="D10" s="587"/>
      <c r="E10" s="634">
        <f t="shared" si="0"/>
        <v>0</v>
      </c>
      <c r="F10" s="588"/>
      <c r="G10" s="588"/>
      <c r="H10" s="588"/>
      <c r="I10" s="589"/>
      <c r="J10" s="590"/>
      <c r="K10" s="591"/>
      <c r="L10" s="592"/>
      <c r="M10" s="593"/>
      <c r="N10" s="413"/>
    </row>
    <row r="11" spans="2:14" ht="15.75" customHeight="1">
      <c r="B11" s="1012"/>
      <c r="C11" s="594" t="s">
        <v>537</v>
      </c>
      <c r="D11" s="587"/>
      <c r="E11" s="634">
        <f t="shared" si="0"/>
        <v>0</v>
      </c>
      <c r="F11" s="588"/>
      <c r="G11" s="588"/>
      <c r="H11" s="588"/>
      <c r="I11" s="589"/>
      <c r="J11" s="590"/>
      <c r="K11" s="591"/>
      <c r="L11" s="577"/>
      <c r="M11" s="573"/>
      <c r="N11" s="413"/>
    </row>
    <row r="12" spans="2:14" ht="15.75" customHeight="1">
      <c r="B12" s="1012"/>
      <c r="C12" s="586" t="s">
        <v>111</v>
      </c>
      <c r="D12" s="587"/>
      <c r="E12" s="634">
        <f t="shared" si="0"/>
        <v>0</v>
      </c>
      <c r="F12" s="595"/>
      <c r="G12" s="595"/>
      <c r="H12" s="595"/>
      <c r="I12" s="589"/>
      <c r="J12" s="596"/>
      <c r="K12" s="597"/>
      <c r="L12" s="577"/>
      <c r="M12" s="573"/>
      <c r="N12" s="413"/>
    </row>
    <row r="13" spans="2:14" ht="15.75" customHeight="1" thickBot="1">
      <c r="B13" s="1013"/>
      <c r="C13" s="599" t="s">
        <v>110</v>
      </c>
      <c r="D13" s="600"/>
      <c r="E13" s="635">
        <f t="shared" si="0"/>
        <v>0</v>
      </c>
      <c r="F13" s="601"/>
      <c r="G13" s="601"/>
      <c r="H13" s="601"/>
      <c r="I13" s="602"/>
      <c r="J13" s="603"/>
      <c r="K13" s="604"/>
      <c r="L13" s="577"/>
      <c r="M13" s="573"/>
      <c r="N13" s="413"/>
    </row>
    <row r="14" spans="2:14" ht="33" customHeight="1">
      <c r="B14" s="625" t="str">
        <f>IF('⑥6.成果報告（BM）'!B9="","",'⑥6.成果報告（BM）'!B9)</f>
        <v/>
      </c>
      <c r="C14" s="626" t="str">
        <f>IF(B14="","",'⑥5.スケジュール（BM）'!C6)</f>
        <v/>
      </c>
      <c r="D14" s="627" t="str">
        <f>IF(B14="","",'⑥5.スケジュール（BM）'!D6)</f>
        <v/>
      </c>
      <c r="E14" s="628">
        <f>SUM(E15:E21)</f>
        <v>0</v>
      </c>
      <c r="F14" s="628">
        <f>SUM(F15:F21)</f>
        <v>0</v>
      </c>
      <c r="G14" s="628">
        <f>SUM(G15:G21)</f>
        <v>0</v>
      </c>
      <c r="H14" s="628">
        <f>SUM(H15:H21)</f>
        <v>0</v>
      </c>
      <c r="I14" s="605"/>
      <c r="J14" s="606"/>
      <c r="K14" s="607"/>
      <c r="L14" s="577"/>
      <c r="M14" s="573"/>
      <c r="N14" s="413"/>
    </row>
    <row r="15" spans="2:14" ht="15.75" customHeight="1">
      <c r="B15" s="1011"/>
      <c r="C15" s="579" t="s">
        <v>114</v>
      </c>
      <c r="D15" s="580"/>
      <c r="E15" s="633">
        <f>SUM(F15:H15)</f>
        <v>0</v>
      </c>
      <c r="F15" s="581"/>
      <c r="G15" s="581"/>
      <c r="H15" s="581"/>
      <c r="I15" s="582"/>
      <c r="J15" s="583"/>
      <c r="K15" s="584"/>
      <c r="L15" s="592"/>
      <c r="M15" s="593"/>
      <c r="N15" s="413"/>
    </row>
    <row r="16" spans="2:14" ht="15.75" customHeight="1">
      <c r="B16" s="1012"/>
      <c r="C16" s="586" t="s">
        <v>113</v>
      </c>
      <c r="D16" s="587"/>
      <c r="E16" s="634">
        <f t="shared" ref="E16:E21" si="1">SUM(F16:H16)</f>
        <v>0</v>
      </c>
      <c r="F16" s="588"/>
      <c r="G16" s="588"/>
      <c r="H16" s="588"/>
      <c r="I16" s="589"/>
      <c r="J16" s="590"/>
      <c r="K16" s="591"/>
      <c r="L16" s="577"/>
      <c r="M16" s="573"/>
      <c r="N16" s="413"/>
    </row>
    <row r="17" spans="2:14" ht="15.75" customHeight="1">
      <c r="B17" s="1012"/>
      <c r="C17" s="586" t="s">
        <v>112</v>
      </c>
      <c r="D17" s="587"/>
      <c r="E17" s="634">
        <f t="shared" si="1"/>
        <v>0</v>
      </c>
      <c r="F17" s="588"/>
      <c r="G17" s="588"/>
      <c r="H17" s="588"/>
      <c r="I17" s="589"/>
      <c r="J17" s="590"/>
      <c r="K17" s="591"/>
      <c r="L17" s="577"/>
      <c r="M17" s="573"/>
      <c r="N17" s="413"/>
    </row>
    <row r="18" spans="2:14" ht="15.75" customHeight="1">
      <c r="B18" s="1012"/>
      <c r="C18" s="586" t="s">
        <v>389</v>
      </c>
      <c r="D18" s="587"/>
      <c r="E18" s="634">
        <f t="shared" si="1"/>
        <v>0</v>
      </c>
      <c r="F18" s="588"/>
      <c r="G18" s="588"/>
      <c r="H18" s="588"/>
      <c r="I18" s="589"/>
      <c r="J18" s="590"/>
      <c r="K18" s="591"/>
      <c r="L18" s="577"/>
      <c r="M18" s="573"/>
      <c r="N18" s="413"/>
    </row>
    <row r="19" spans="2:14" ht="15.75" customHeight="1">
      <c r="B19" s="1012"/>
      <c r="C19" s="594" t="s">
        <v>537</v>
      </c>
      <c r="D19" s="587"/>
      <c r="E19" s="634">
        <f t="shared" si="1"/>
        <v>0</v>
      </c>
      <c r="F19" s="588"/>
      <c r="G19" s="588"/>
      <c r="H19" s="588"/>
      <c r="I19" s="589"/>
      <c r="J19" s="590"/>
      <c r="K19" s="591"/>
      <c r="L19" s="592"/>
      <c r="M19" s="593"/>
      <c r="N19" s="413"/>
    </row>
    <row r="20" spans="2:14" ht="15.75" customHeight="1">
      <c r="B20" s="1012"/>
      <c r="C20" s="586" t="s">
        <v>111</v>
      </c>
      <c r="D20" s="587"/>
      <c r="E20" s="634">
        <f t="shared" si="1"/>
        <v>0</v>
      </c>
      <c r="F20" s="595"/>
      <c r="G20" s="595"/>
      <c r="H20" s="595"/>
      <c r="I20" s="589"/>
      <c r="J20" s="590"/>
      <c r="K20" s="591"/>
      <c r="L20" s="592"/>
      <c r="M20" s="593"/>
      <c r="N20" s="413"/>
    </row>
    <row r="21" spans="2:14" ht="15.75" customHeight="1" thickBot="1">
      <c r="B21" s="1013"/>
      <c r="C21" s="599" t="s">
        <v>110</v>
      </c>
      <c r="D21" s="600"/>
      <c r="E21" s="635">
        <f t="shared" si="1"/>
        <v>0</v>
      </c>
      <c r="F21" s="601"/>
      <c r="G21" s="601"/>
      <c r="H21" s="601"/>
      <c r="I21" s="602"/>
      <c r="J21" s="603"/>
      <c r="K21" s="604"/>
      <c r="L21" s="592"/>
      <c r="M21" s="593"/>
      <c r="N21" s="413"/>
    </row>
    <row r="22" spans="2:14" ht="33" customHeight="1">
      <c r="B22" s="625" t="str">
        <f>IF('⑥6.成果報告（BM）'!B11="","",'⑥6.成果報告（BM）'!B11)</f>
        <v/>
      </c>
      <c r="C22" s="626" t="str">
        <f>IF(B22="","",'⑥5.スケジュール（BM）'!C7)</f>
        <v/>
      </c>
      <c r="D22" s="627" t="str">
        <f>IF(B22="","",'⑥5.スケジュール（BM）'!D7)</f>
        <v/>
      </c>
      <c r="E22" s="628">
        <f>SUM(E23:E29)</f>
        <v>0</v>
      </c>
      <c r="F22" s="628">
        <f>SUM(F23:F29)</f>
        <v>0</v>
      </c>
      <c r="G22" s="628">
        <f>SUM(G23:G29)</f>
        <v>0</v>
      </c>
      <c r="H22" s="628">
        <f>SUM(H23:H29)</f>
        <v>0</v>
      </c>
      <c r="I22" s="608"/>
      <c r="J22" s="609"/>
      <c r="K22" s="610"/>
      <c r="L22" s="577"/>
      <c r="M22" s="573"/>
      <c r="N22" s="413"/>
    </row>
    <row r="23" spans="2:14" ht="15.75" customHeight="1">
      <c r="B23" s="1011"/>
      <c r="C23" s="579" t="s">
        <v>114</v>
      </c>
      <c r="D23" s="580"/>
      <c r="E23" s="633">
        <f>SUM(F23:H23)</f>
        <v>0</v>
      </c>
      <c r="F23" s="581"/>
      <c r="G23" s="581"/>
      <c r="H23" s="581"/>
      <c r="I23" s="582"/>
      <c r="J23" s="583"/>
      <c r="K23" s="584"/>
      <c r="L23" s="592"/>
      <c r="M23" s="593"/>
      <c r="N23" s="413"/>
    </row>
    <row r="24" spans="2:14" ht="15.75" customHeight="1">
      <c r="B24" s="1012"/>
      <c r="C24" s="586" t="s">
        <v>113</v>
      </c>
      <c r="D24" s="587"/>
      <c r="E24" s="634">
        <f t="shared" ref="E24:E29" si="2">SUM(F24:H24)</f>
        <v>0</v>
      </c>
      <c r="F24" s="588"/>
      <c r="G24" s="588"/>
      <c r="H24" s="588"/>
      <c r="I24" s="589"/>
      <c r="J24" s="590"/>
      <c r="K24" s="591"/>
      <c r="L24" s="577"/>
      <c r="M24" s="573"/>
      <c r="N24" s="413"/>
    </row>
    <row r="25" spans="2:14" ht="15.75" customHeight="1">
      <c r="B25" s="1012"/>
      <c r="C25" s="586" t="s">
        <v>112</v>
      </c>
      <c r="D25" s="587"/>
      <c r="E25" s="634">
        <f t="shared" si="2"/>
        <v>0</v>
      </c>
      <c r="F25" s="588"/>
      <c r="G25" s="588"/>
      <c r="H25" s="588"/>
      <c r="I25" s="589"/>
      <c r="J25" s="590"/>
      <c r="K25" s="591"/>
      <c r="L25" s="577"/>
      <c r="M25" s="573"/>
      <c r="N25" s="413"/>
    </row>
    <row r="26" spans="2:14" ht="15.75" customHeight="1">
      <c r="B26" s="1012"/>
      <c r="C26" s="586" t="s">
        <v>389</v>
      </c>
      <c r="D26" s="587"/>
      <c r="E26" s="634">
        <f t="shared" si="2"/>
        <v>0</v>
      </c>
      <c r="F26" s="588"/>
      <c r="G26" s="588"/>
      <c r="H26" s="588"/>
      <c r="I26" s="589"/>
      <c r="J26" s="590"/>
      <c r="K26" s="591"/>
      <c r="L26" s="577"/>
      <c r="M26" s="573"/>
      <c r="N26" s="413"/>
    </row>
    <row r="27" spans="2:14" ht="15.75" customHeight="1">
      <c r="B27" s="1012"/>
      <c r="C27" s="594" t="s">
        <v>537</v>
      </c>
      <c r="D27" s="587"/>
      <c r="E27" s="634">
        <f t="shared" si="2"/>
        <v>0</v>
      </c>
      <c r="F27" s="588"/>
      <c r="G27" s="588"/>
      <c r="H27" s="588"/>
      <c r="I27" s="589"/>
      <c r="J27" s="590"/>
      <c r="K27" s="591"/>
      <c r="L27" s="592"/>
      <c r="M27" s="593"/>
      <c r="N27" s="413"/>
    </row>
    <row r="28" spans="2:14" ht="15.75" customHeight="1">
      <c r="B28" s="1012"/>
      <c r="C28" s="586" t="s">
        <v>111</v>
      </c>
      <c r="D28" s="587"/>
      <c r="E28" s="634">
        <f t="shared" si="2"/>
        <v>0</v>
      </c>
      <c r="F28" s="595"/>
      <c r="G28" s="595"/>
      <c r="H28" s="595"/>
      <c r="I28" s="589"/>
      <c r="J28" s="596"/>
      <c r="K28" s="597"/>
      <c r="L28" s="592"/>
      <c r="M28" s="593"/>
      <c r="N28" s="413"/>
    </row>
    <row r="29" spans="2:14" ht="15.75" customHeight="1" thickBot="1">
      <c r="B29" s="1013"/>
      <c r="C29" s="611" t="s">
        <v>110</v>
      </c>
      <c r="D29" s="612"/>
      <c r="E29" s="636">
        <f t="shared" si="2"/>
        <v>0</v>
      </c>
      <c r="F29" s="601"/>
      <c r="G29" s="613"/>
      <c r="H29" s="613"/>
      <c r="I29" s="589"/>
      <c r="J29" s="614"/>
      <c r="K29" s="615"/>
      <c r="L29" s="592"/>
      <c r="M29" s="593"/>
      <c r="N29" s="413"/>
    </row>
    <row r="30" spans="2:14" ht="33" customHeight="1">
      <c r="B30" s="629" t="str">
        <f>IF('⑥6.成果報告（BM）'!B13="","",'⑥6.成果報告（BM）'!B13)</f>
        <v/>
      </c>
      <c r="C30" s="630" t="str">
        <f>IF(B30="","",'⑥5.スケジュール（BM）'!C8)</f>
        <v/>
      </c>
      <c r="D30" s="631" t="str">
        <f>IF(B30="","",'⑥5.スケジュール（BM）'!D8)</f>
        <v/>
      </c>
      <c r="E30" s="632">
        <f>SUM(E31:E37)</f>
        <v>0</v>
      </c>
      <c r="F30" s="632">
        <f>SUM(F31:F37)</f>
        <v>0</v>
      </c>
      <c r="G30" s="632">
        <f>SUM(G31:G37)</f>
        <v>0</v>
      </c>
      <c r="H30" s="632">
        <f>SUM(H31:H37)</f>
        <v>0</v>
      </c>
      <c r="I30" s="616"/>
      <c r="J30" s="617"/>
      <c r="K30" s="618"/>
      <c r="L30" s="577"/>
      <c r="M30" s="573"/>
      <c r="N30" s="413"/>
    </row>
    <row r="31" spans="2:14" ht="15.75" customHeight="1">
      <c r="B31" s="1011"/>
      <c r="C31" s="579" t="s">
        <v>114</v>
      </c>
      <c r="D31" s="580"/>
      <c r="E31" s="633">
        <f>SUM(F31:H31)</f>
        <v>0</v>
      </c>
      <c r="F31" s="581"/>
      <c r="G31" s="581"/>
      <c r="H31" s="581"/>
      <c r="I31" s="582"/>
      <c r="J31" s="583"/>
      <c r="K31" s="584"/>
      <c r="L31" s="592"/>
      <c r="M31" s="593"/>
      <c r="N31" s="413"/>
    </row>
    <row r="32" spans="2:14" ht="15.75" customHeight="1">
      <c r="B32" s="1012"/>
      <c r="C32" s="586" t="s">
        <v>113</v>
      </c>
      <c r="D32" s="587"/>
      <c r="E32" s="634">
        <f t="shared" ref="E32:E37" si="3">SUM(F32:H32)</f>
        <v>0</v>
      </c>
      <c r="F32" s="588"/>
      <c r="G32" s="588"/>
      <c r="H32" s="588"/>
      <c r="I32" s="589"/>
      <c r="J32" s="590"/>
      <c r="K32" s="591"/>
      <c r="L32" s="577"/>
      <c r="M32" s="573"/>
      <c r="N32" s="413"/>
    </row>
    <row r="33" spans="2:14" ht="15.75" customHeight="1">
      <c r="B33" s="1012"/>
      <c r="C33" s="586" t="s">
        <v>112</v>
      </c>
      <c r="D33" s="587"/>
      <c r="E33" s="634">
        <f t="shared" si="3"/>
        <v>0</v>
      </c>
      <c r="F33" s="588"/>
      <c r="G33" s="588"/>
      <c r="H33" s="588"/>
      <c r="I33" s="589"/>
      <c r="J33" s="590"/>
      <c r="K33" s="591"/>
      <c r="L33" s="577"/>
      <c r="M33" s="573"/>
      <c r="N33" s="413"/>
    </row>
    <row r="34" spans="2:14" ht="15.75" customHeight="1">
      <c r="B34" s="1012"/>
      <c r="C34" s="586" t="s">
        <v>389</v>
      </c>
      <c r="D34" s="587"/>
      <c r="E34" s="634">
        <f t="shared" si="3"/>
        <v>0</v>
      </c>
      <c r="F34" s="588"/>
      <c r="G34" s="588"/>
      <c r="H34" s="588"/>
      <c r="I34" s="589"/>
      <c r="J34" s="590"/>
      <c r="K34" s="591"/>
      <c r="L34" s="577"/>
      <c r="M34" s="573"/>
      <c r="N34" s="413"/>
    </row>
    <row r="35" spans="2:14" ht="15.75" customHeight="1">
      <c r="B35" s="1012"/>
      <c r="C35" s="594" t="s">
        <v>537</v>
      </c>
      <c r="D35" s="587"/>
      <c r="E35" s="634">
        <f t="shared" si="3"/>
        <v>0</v>
      </c>
      <c r="F35" s="588"/>
      <c r="G35" s="588"/>
      <c r="H35" s="588"/>
      <c r="I35" s="589"/>
      <c r="J35" s="590"/>
      <c r="K35" s="591"/>
      <c r="L35" s="592"/>
      <c r="M35" s="593"/>
      <c r="N35" s="413"/>
    </row>
    <row r="36" spans="2:14" ht="15.75" customHeight="1">
      <c r="B36" s="1012"/>
      <c r="C36" s="586" t="s">
        <v>111</v>
      </c>
      <c r="D36" s="587"/>
      <c r="E36" s="634">
        <f t="shared" si="3"/>
        <v>0</v>
      </c>
      <c r="F36" s="595"/>
      <c r="G36" s="595"/>
      <c r="H36" s="595"/>
      <c r="I36" s="589"/>
      <c r="J36" s="590"/>
      <c r="K36" s="591"/>
      <c r="L36" s="592"/>
      <c r="M36" s="593"/>
      <c r="N36" s="413"/>
    </row>
    <row r="37" spans="2:14" ht="15.75" customHeight="1" thickBot="1">
      <c r="B37" s="1013"/>
      <c r="C37" s="599" t="s">
        <v>110</v>
      </c>
      <c r="D37" s="600"/>
      <c r="E37" s="635">
        <f t="shared" si="3"/>
        <v>0</v>
      </c>
      <c r="F37" s="601"/>
      <c r="G37" s="601"/>
      <c r="H37" s="601"/>
      <c r="I37" s="602"/>
      <c r="J37" s="603"/>
      <c r="K37" s="604"/>
      <c r="L37" s="592"/>
      <c r="M37" s="593"/>
      <c r="N37" s="413"/>
    </row>
    <row r="38" spans="2:14" ht="4.5" customHeight="1"/>
    <row r="39" spans="2:14">
      <c r="B39" s="499" t="s">
        <v>415</v>
      </c>
      <c r="C39" s="500" t="s">
        <v>419</v>
      </c>
    </row>
    <row r="40" spans="2:14">
      <c r="B40" s="499" t="s">
        <v>417</v>
      </c>
      <c r="C40" s="500" t="s">
        <v>420</v>
      </c>
    </row>
    <row r="41" spans="2:14" ht="14.25">
      <c r="B41" s="619"/>
      <c r="C41" s="500" t="s">
        <v>421</v>
      </c>
    </row>
    <row r="42" spans="2:14">
      <c r="B42" s="499" t="s">
        <v>418</v>
      </c>
      <c r="C42" s="500" t="s">
        <v>422</v>
      </c>
    </row>
    <row r="43" spans="2:14" ht="14.25">
      <c r="B43" s="619"/>
      <c r="C43" s="500" t="s">
        <v>423</v>
      </c>
    </row>
  </sheetData>
  <sheetProtection algorithmName="SHA-512" hashValue="6oucyzgYIUAujoffm0GOiCGxU/aIvvmMvPiLysAFxbUCoqfLsBluEf+dprYzX4/Z1ZPcnXJyxw57H+cOecOV0Q==" saltValue="AKEnn6/K11pPRUlhZBwHTA==" spinCount="100000" sheet="1" scenarios="1" formatCells="0" formatColumns="0" formatRows="0"/>
  <mergeCells count="48">
    <mergeCell ref="J2:K2"/>
    <mergeCell ref="B3:D4"/>
    <mergeCell ref="E3:E4"/>
    <mergeCell ref="F3:H3"/>
    <mergeCell ref="I3:I4"/>
    <mergeCell ref="J3:K4"/>
    <mergeCell ref="B5:D5"/>
    <mergeCell ref="J5:K5"/>
    <mergeCell ref="J6:K6"/>
    <mergeCell ref="B7:B13"/>
    <mergeCell ref="I7:I13"/>
    <mergeCell ref="J7:K7"/>
    <mergeCell ref="J8:K8"/>
    <mergeCell ref="J9:K9"/>
    <mergeCell ref="J10:K10"/>
    <mergeCell ref="J11:K11"/>
    <mergeCell ref="J12:K12"/>
    <mergeCell ref="J13:K13"/>
    <mergeCell ref="J14:K14"/>
    <mergeCell ref="J18:K18"/>
    <mergeCell ref="J19:K19"/>
    <mergeCell ref="J20:K20"/>
    <mergeCell ref="B15:B21"/>
    <mergeCell ref="I15:I21"/>
    <mergeCell ref="J15:K15"/>
    <mergeCell ref="J16:K16"/>
    <mergeCell ref="J17:K17"/>
    <mergeCell ref="J21:K21"/>
    <mergeCell ref="J22:K22"/>
    <mergeCell ref="B23:B29"/>
    <mergeCell ref="I23:I29"/>
    <mergeCell ref="J23:K23"/>
    <mergeCell ref="J24:K24"/>
    <mergeCell ref="J25:K25"/>
    <mergeCell ref="J26:K26"/>
    <mergeCell ref="J27:K27"/>
    <mergeCell ref="J28:K28"/>
    <mergeCell ref="J29:K29"/>
    <mergeCell ref="J37:K37"/>
    <mergeCell ref="J30:K30"/>
    <mergeCell ref="B31:B37"/>
    <mergeCell ref="I31:I37"/>
    <mergeCell ref="J31:K31"/>
    <mergeCell ref="J32:K32"/>
    <mergeCell ref="J33:K33"/>
    <mergeCell ref="J34:K34"/>
    <mergeCell ref="J35:K35"/>
    <mergeCell ref="J36:K36"/>
  </mergeCells>
  <phoneticPr fontId="1"/>
  <conditionalFormatting sqref="C6 C14 C22 C30">
    <cfRule type="containsText" dxfId="95" priority="5" operator="containsText" text="事業中止">
      <formula>NOT(ISERROR(SEARCH("事業中止",C6)))</formula>
    </cfRule>
  </conditionalFormatting>
  <conditionalFormatting sqref="D6">
    <cfRule type="expression" dxfId="94" priority="4">
      <formula>$C$6="事業中止"</formula>
    </cfRule>
  </conditionalFormatting>
  <conditionalFormatting sqref="D14">
    <cfRule type="expression" dxfId="93" priority="3">
      <formula>$C$14="事業中止"</formula>
    </cfRule>
  </conditionalFormatting>
  <conditionalFormatting sqref="D22">
    <cfRule type="expression" dxfId="92" priority="2">
      <formula>$C$22="事業中止"</formula>
    </cfRule>
  </conditionalFormatting>
  <conditionalFormatting sqref="D30">
    <cfRule type="expression" dxfId="91" priority="1">
      <formula>$C$30="事業中止"</formula>
    </cfRule>
  </conditionalFormatting>
  <dataValidations count="3">
    <dataValidation type="whole" operator="lessThan" allowBlank="1" showInputMessage="1" showErrorMessage="1" errorTitle="入力不要です。" error="[キャンセル]をクリックしてください。" sqref="F6:H6 F30:H30 F22:H22 F14:H14 E6:E37 E5:H5 C28:C29 C20:C21 C12:C13 D7:D13 C7:C10 D15:D21 C15:C18 D23:D29 C23:C26 D31:D37 C31:C34 C36:C37">
      <formula1>0</formula1>
    </dataValidation>
    <dataValidation type="whole" operator="lessThan" allowBlank="1" showInputMessage="1" showErrorMessage="1" sqref="D6 D14 D22 D30">
      <formula1>0</formula1>
    </dataValidation>
    <dataValidation type="whole" operator="lessThan" allowBlank="1" showInputMessage="1" showErrorMessage="1" errorTitle="入力不要です。" error="[キャンセル]をクリックしてください。" sqref="B5:D5">
      <formula1>0</formula1>
    </dataValidation>
  </dataValidations>
  <pageMargins left="0.59055118110236227" right="0.39370078740157483" top="0.78740157480314965" bottom="0.35433070866141736" header="0.31496062992125984" footer="0.15748031496062992"/>
  <pageSetup paperSize="9" scale="77" fitToHeight="0" orientation="landscape" r:id="rId1"/>
  <headerFooter>
    <oddHeader>&amp;L様式６　(別添１）</oddHeader>
    <oddFooter>&amp;C&amp;"ＭＳ Ｐゴシック,標準"&amp;10&amp;P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2"/>
      <c r="C2" s="11"/>
      <c r="D2" s="11"/>
      <c r="E2" s="11"/>
      <c r="F2" s="11"/>
      <c r="G2" s="11"/>
      <c r="H2" s="14"/>
      <c r="I2" s="13"/>
      <c r="J2" s="14" t="str">
        <f>'①1.概要'!K2</f>
        <v>先進性のある輸出ビジネスモデルを構築するための実証支援事業</v>
      </c>
      <c r="K2" s="13" t="s">
        <v>318</v>
      </c>
      <c r="L2" s="11"/>
      <c r="M2" s="11"/>
      <c r="N2" s="11"/>
    </row>
    <row r="3" spans="2:14" ht="19.5" customHeight="1">
      <c r="N3" s="165" t="s">
        <v>319</v>
      </c>
    </row>
    <row r="4" spans="2:14" ht="19.5" customHeight="1">
      <c r="N4" s="165"/>
    </row>
    <row r="5" spans="2:14" ht="19.5" customHeight="1">
      <c r="B5" s="3" t="s">
        <v>320</v>
      </c>
    </row>
    <row r="6" spans="2:14" ht="19.5" customHeight="1">
      <c r="B6" s="136"/>
      <c r="C6" s="4"/>
      <c r="D6" s="4"/>
      <c r="K6" s="209"/>
      <c r="L6" s="210"/>
      <c r="M6" s="1" t="s">
        <v>19</v>
      </c>
    </row>
    <row r="7" spans="2:14" ht="19.5" customHeight="1">
      <c r="B7" s="3"/>
    </row>
    <row r="8" spans="2:14" ht="19.5" customHeight="1">
      <c r="B8" s="3" t="s">
        <v>321</v>
      </c>
    </row>
    <row r="9" spans="2:14" ht="19.5" customHeight="1">
      <c r="B9" s="136"/>
      <c r="C9" s="4"/>
      <c r="D9" s="4"/>
      <c r="K9" s="209"/>
      <c r="L9" s="210"/>
      <c r="M9" s="1" t="s">
        <v>19</v>
      </c>
    </row>
    <row r="10" spans="2:14" ht="19.5" customHeight="1">
      <c r="B10" s="3"/>
    </row>
    <row r="11" spans="2:14" ht="19.5" customHeight="1">
      <c r="B11" s="3" t="s">
        <v>322</v>
      </c>
    </row>
    <row r="12" spans="2:14" ht="19.5" customHeight="1">
      <c r="B12" s="136"/>
      <c r="C12" s="4"/>
      <c r="D12" s="4"/>
      <c r="K12" s="209"/>
      <c r="L12" s="210"/>
      <c r="M12" s="1" t="s">
        <v>19</v>
      </c>
    </row>
    <row r="13" spans="2:14" ht="19.5" customHeight="1">
      <c r="B13" s="3"/>
    </row>
    <row r="14" spans="2:14" ht="19.5" customHeight="1">
      <c r="B14" s="3" t="s">
        <v>323</v>
      </c>
    </row>
    <row r="15" spans="2:14" ht="19.5" customHeight="1">
      <c r="B15" s="136"/>
      <c r="C15" s="4"/>
      <c r="D15" s="4"/>
      <c r="K15" s="209"/>
      <c r="L15" s="210"/>
      <c r="M15" s="1" t="s">
        <v>19</v>
      </c>
    </row>
    <row r="16" spans="2:14" ht="19.5" customHeight="1">
      <c r="B16" s="3"/>
    </row>
    <row r="17" spans="2:13" ht="19.5" customHeight="1">
      <c r="B17" s="3" t="s">
        <v>324</v>
      </c>
    </row>
    <row r="18" spans="2:13" ht="19.5" customHeight="1">
      <c r="B18" s="3"/>
      <c r="L18" s="5"/>
      <c r="M18" s="1" t="s">
        <v>20</v>
      </c>
    </row>
    <row r="19" spans="2:13" ht="19.5" customHeight="1">
      <c r="B19" s="3"/>
    </row>
    <row r="20" spans="2:13" ht="19.5" customHeight="1" thickBot="1">
      <c r="B20" s="3" t="s">
        <v>325</v>
      </c>
    </row>
    <row r="21" spans="2:13" ht="19.5" customHeight="1" thickBot="1">
      <c r="B21" s="4"/>
      <c r="C21" s="4"/>
      <c r="D21" s="4"/>
      <c r="K21" s="207">
        <f>K6-(K9-K12)-K15*L18</f>
        <v>0</v>
      </c>
      <c r="L21" s="208"/>
      <c r="M21" s="1" t="s">
        <v>19</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&amp;L様式6　（別紙2）</oddHeader>
    <oddFooter xml:space="preserve">&amp;C&amp;P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0"/>
  <sheetViews>
    <sheetView view="pageBreakPreview" zoomScaleNormal="100" zoomScaleSheetLayoutView="100" workbookViewId="0"/>
  </sheetViews>
  <sheetFormatPr defaultRowHeight="13.5"/>
  <cols>
    <col min="1" max="1" width="1.75" style="214" customWidth="1"/>
    <col min="2" max="2" width="19.375" style="214" customWidth="1"/>
    <col min="3" max="10" width="14.625" style="214" customWidth="1"/>
    <col min="11" max="11" width="18.25" style="214" customWidth="1"/>
    <col min="12" max="12" width="0.75" style="214" customWidth="1"/>
    <col min="13" max="16384" width="9" style="214"/>
  </cols>
  <sheetData>
    <row r="1" spans="2:13" ht="9.75" customHeight="1"/>
    <row r="2" spans="2:13" ht="23.25" customHeight="1">
      <c r="B2" s="637"/>
      <c r="C2" s="637"/>
      <c r="D2" s="638"/>
      <c r="E2" s="637"/>
      <c r="F2" s="637"/>
      <c r="G2" s="685" t="str">
        <f>'①1.概要'!K2</f>
        <v>先進性のある輸出ビジネスモデルを構築するための実証支援事業</v>
      </c>
      <c r="H2" s="637" t="s">
        <v>396</v>
      </c>
      <c r="I2" s="637"/>
      <c r="J2" s="637"/>
      <c r="K2" s="637"/>
    </row>
    <row r="3" spans="2:13" ht="11.25" customHeight="1">
      <c r="B3" s="639"/>
      <c r="C3" s="639"/>
      <c r="D3" s="639"/>
      <c r="E3" s="639"/>
    </row>
    <row r="4" spans="2:13" ht="23.25" customHeight="1" thickBot="1">
      <c r="B4" s="558" t="s">
        <v>288</v>
      </c>
      <c r="E4" s="577"/>
      <c r="F4" s="640"/>
      <c r="G4" s="641"/>
      <c r="I4" s="641" t="s">
        <v>179</v>
      </c>
    </row>
    <row r="5" spans="2:13" ht="21" customHeight="1">
      <c r="B5" s="642" t="s">
        <v>180</v>
      </c>
      <c r="C5" s="643" t="s">
        <v>181</v>
      </c>
      <c r="D5" s="644"/>
      <c r="E5" s="644"/>
      <c r="F5" s="644"/>
      <c r="G5" s="443"/>
      <c r="H5" s="444" t="s">
        <v>217</v>
      </c>
      <c r="I5" s="645" t="s">
        <v>183</v>
      </c>
    </row>
    <row r="6" spans="2:13" ht="21" customHeight="1" thickBot="1">
      <c r="B6" s="807"/>
      <c r="C6" s="808" t="s">
        <v>131</v>
      </c>
      <c r="D6" s="809"/>
      <c r="E6" s="810"/>
      <c r="F6" s="811" t="s">
        <v>218</v>
      </c>
      <c r="G6" s="812" t="s">
        <v>219</v>
      </c>
      <c r="H6" s="813"/>
      <c r="I6" s="814"/>
    </row>
    <row r="7" spans="2:13" ht="45.75" customHeight="1">
      <c r="B7" s="646"/>
      <c r="C7" s="647" t="s">
        <v>220</v>
      </c>
      <c r="D7" s="815" t="s">
        <v>221</v>
      </c>
      <c r="E7" s="816" t="s">
        <v>286</v>
      </c>
      <c r="F7" s="817"/>
      <c r="G7" s="661"/>
      <c r="H7" s="650"/>
      <c r="I7" s="651"/>
    </row>
    <row r="8" spans="2:13" ht="54" customHeight="1">
      <c r="B8" s="652" t="s">
        <v>362</v>
      </c>
      <c r="C8" s="686">
        <f>IF(①交付申請書!C7="","",①交付申請書!C7)</f>
        <v>0</v>
      </c>
      <c r="D8" s="829">
        <f>C8-E8</f>
        <v>0</v>
      </c>
      <c r="E8" s="830">
        <f>IF(⑥年間報告書!C8="","",SUM('⑥4.実施内容（BM）'!T5:T8))</f>
        <v>0</v>
      </c>
      <c r="F8" s="831">
        <f>IF(C8="","",SUM('⑧1.活動計画変更（BM）'!P5:P12))</f>
        <v>0</v>
      </c>
      <c r="G8" s="832">
        <f>IF(C8="","",SUM('⑧1.活動計画変更（BM）'!Q5:Q12))</f>
        <v>0</v>
      </c>
      <c r="H8" s="833">
        <f>SUM(E8:G8)</f>
        <v>0</v>
      </c>
      <c r="I8" s="653"/>
    </row>
    <row r="9" spans="2:13" ht="21" customHeight="1" thickBot="1">
      <c r="B9" s="655" t="s">
        <v>186</v>
      </c>
      <c r="C9" s="690">
        <f>C8</f>
        <v>0</v>
      </c>
      <c r="D9" s="834">
        <f>D8</f>
        <v>0</v>
      </c>
      <c r="E9" s="835">
        <f>E8</f>
        <v>0</v>
      </c>
      <c r="F9" s="836">
        <f>SUM(F8:F8)</f>
        <v>0</v>
      </c>
      <c r="G9" s="837">
        <f>SUM(G8:G8)</f>
        <v>0</v>
      </c>
      <c r="H9" s="838">
        <f>SUM(H8:H8)</f>
        <v>0</v>
      </c>
      <c r="I9" s="656" t="s">
        <v>51</v>
      </c>
    </row>
    <row r="10" spans="2:13" ht="21" customHeight="1"/>
    <row r="11" spans="2:13" ht="21" customHeight="1" thickBot="1">
      <c r="B11" s="558" t="s">
        <v>287</v>
      </c>
      <c r="K11" s="641" t="s">
        <v>179</v>
      </c>
    </row>
    <row r="12" spans="2:13" ht="21" customHeight="1">
      <c r="B12" s="642" t="s">
        <v>180</v>
      </c>
      <c r="C12" s="643" t="s">
        <v>181</v>
      </c>
      <c r="D12" s="644"/>
      <c r="E12" s="644"/>
      <c r="F12" s="644"/>
      <c r="G12" s="644"/>
      <c r="H12" s="443"/>
      <c r="I12" s="481" t="s">
        <v>292</v>
      </c>
      <c r="J12" s="818" t="s">
        <v>225</v>
      </c>
      <c r="K12" s="819" t="s">
        <v>226</v>
      </c>
    </row>
    <row r="13" spans="2:13" ht="21" customHeight="1" thickBot="1">
      <c r="B13" s="807"/>
      <c r="C13" s="808" t="s">
        <v>70</v>
      </c>
      <c r="D13" s="810"/>
      <c r="E13" s="808" t="s">
        <v>71</v>
      </c>
      <c r="F13" s="810"/>
      <c r="G13" s="808" t="s">
        <v>72</v>
      </c>
      <c r="H13" s="810"/>
      <c r="I13" s="811"/>
      <c r="J13" s="820"/>
      <c r="K13" s="821"/>
    </row>
    <row r="14" spans="2:13" ht="35.25" customHeight="1">
      <c r="B14" s="646"/>
      <c r="C14" s="822" t="s">
        <v>290</v>
      </c>
      <c r="D14" s="816" t="s">
        <v>227</v>
      </c>
      <c r="E14" s="823" t="s">
        <v>291</v>
      </c>
      <c r="F14" s="816" t="s">
        <v>229</v>
      </c>
      <c r="G14" s="823" t="s">
        <v>291</v>
      </c>
      <c r="H14" s="816" t="s">
        <v>230</v>
      </c>
      <c r="I14" s="817"/>
      <c r="J14" s="814"/>
      <c r="K14" s="824"/>
    </row>
    <row r="15" spans="2:13" ht="54" customHeight="1">
      <c r="B15" s="652" t="s">
        <v>362</v>
      </c>
      <c r="C15" s="839">
        <f>IF(E8="","",E8)</f>
        <v>0</v>
      </c>
      <c r="D15" s="840">
        <f>IF(E8="","",②上期報告書!D15+'⑥7.経費内訳（BM）'!F5)</f>
        <v>0</v>
      </c>
      <c r="E15" s="840">
        <f>IF(F8="","",F8)</f>
        <v>0</v>
      </c>
      <c r="F15" s="840">
        <f>IF(F8="","",②上期報告書!F15+'⑥7.経費内訳（BM）'!G5)</f>
        <v>0</v>
      </c>
      <c r="G15" s="840">
        <f>IF(G8="","",G8)</f>
        <v>0</v>
      </c>
      <c r="H15" s="840">
        <f>IF(G8="","",②上期報告書!H15+'⑥7.経費内訳（BM）'!H5)</f>
        <v>0</v>
      </c>
      <c r="I15" s="840">
        <f>IF(SUM(C15,E15,G15)="","",SUM(C15,E15,G15))</f>
        <v>0</v>
      </c>
      <c r="J15" s="840">
        <f>IF(SUM(D15,F15,H15)="","",SUM(D15,F15,H15))</f>
        <v>0</v>
      </c>
      <c r="K15" s="825"/>
    </row>
    <row r="16" spans="2:13" ht="21" customHeight="1" thickBot="1">
      <c r="B16" s="655" t="s">
        <v>186</v>
      </c>
      <c r="C16" s="841">
        <f>IF(C15="","",C15)</f>
        <v>0</v>
      </c>
      <c r="D16" s="842">
        <f t="shared" ref="D16:J16" si="0">IF(D15="","",D15)</f>
        <v>0</v>
      </c>
      <c r="E16" s="842">
        <f t="shared" si="0"/>
        <v>0</v>
      </c>
      <c r="F16" s="842">
        <f>IF(F15="","",F15)</f>
        <v>0</v>
      </c>
      <c r="G16" s="842">
        <f t="shared" si="0"/>
        <v>0</v>
      </c>
      <c r="H16" s="842">
        <f>IF(H15="","",H15)</f>
        <v>0</v>
      </c>
      <c r="I16" s="842">
        <f t="shared" si="0"/>
        <v>0</v>
      </c>
      <c r="J16" s="842">
        <f t="shared" si="0"/>
        <v>0</v>
      </c>
      <c r="K16" s="656" t="s">
        <v>51</v>
      </c>
      <c r="M16" s="218" t="s">
        <v>164</v>
      </c>
    </row>
    <row r="17" spans="2:9" ht="21" customHeight="1" thickBot="1"/>
    <row r="18" spans="2:9" ht="21" customHeight="1" thickBot="1">
      <c r="B18" s="673" t="s">
        <v>289</v>
      </c>
      <c r="C18" s="674"/>
      <c r="D18" s="1014" t="s">
        <v>163</v>
      </c>
      <c r="E18" s="1015"/>
      <c r="I18" s="827"/>
    </row>
    <row r="19" spans="2:9" ht="21" customHeight="1"/>
    <row r="20" spans="2:9" ht="21" customHeight="1"/>
  </sheetData>
  <sheetProtection algorithmName="SHA-512" hashValue="1G5ilkF5Dxu5aYhx8GkL9M+3kSDKbO0uMSR6NfntXqj5uEzXGVf4Y181nACNOSEiQX2R6UvC9c0CcH/j2Dr27g==" saltValue="+tER/NSrbalrcGj1fRkDCg==" spinCount="100000" sheet="1" scenarios="1" formatCells="0" formatColumns="0" formatRows="0"/>
  <mergeCells count="16">
    <mergeCell ref="K12:K14"/>
    <mergeCell ref="C13:D13"/>
    <mergeCell ref="E13:F13"/>
    <mergeCell ref="G13:H13"/>
    <mergeCell ref="B5:B7"/>
    <mergeCell ref="C5:G5"/>
    <mergeCell ref="H5:H7"/>
    <mergeCell ref="I5:I7"/>
    <mergeCell ref="C6:E6"/>
    <mergeCell ref="F6:F7"/>
    <mergeCell ref="G6:G7"/>
    <mergeCell ref="D18:E18"/>
    <mergeCell ref="B12:B14"/>
    <mergeCell ref="C12:H12"/>
    <mergeCell ref="I12:I14"/>
    <mergeCell ref="J12:J14"/>
  </mergeCells>
  <phoneticPr fontId="1"/>
  <conditionalFormatting sqref="K16">
    <cfRule type="containsText" dxfId="90" priority="4" operator="containsText" text="消費税仕入控除額">
      <formula>NOT(ISERROR(SEARCH("消費税仕入控除額",K16)))</formula>
    </cfRule>
  </conditionalFormatting>
  <conditionalFormatting sqref="I9">
    <cfRule type="containsText" dxfId="89" priority="3" operator="containsText" text="消費税仕入控除額">
      <formula>NOT(ISERROR(SEARCH("消費税仕入控除額",I9)))</formula>
    </cfRule>
  </conditionalFormatting>
  <conditionalFormatting sqref="D18:E18">
    <cfRule type="notContainsText" dxfId="88" priority="1" operator="notContains" text="入力">
      <formula>ISERROR(SEARCH("入力",D18))</formula>
    </cfRule>
    <cfRule type="beginsWith" dxfId="87" priority="2" operator="beginsWith" text="入力してください">
      <formula>LEFT(D18,LEN("入力してください"))="入力してください"</formula>
    </cfRule>
  </conditionalFormatting>
  <dataValidations count="2">
    <dataValidation type="list" allowBlank="1" showInputMessage="1" showErrorMessage="1" sqref="K16">
      <formula1>"消費税仕入控除額,該当なし,含税額"</formula1>
    </dataValidation>
    <dataValidation allowBlank="1" showInputMessage="1" showErrorMessage="1" promptTitle="西暦で入力してください。" prompt="例：2022/3/1" sqref="D18:E18"/>
  </dataValidations>
  <pageMargins left="0.59055118110236227" right="0.39370078740157483" top="0.74803149606299213" bottom="0.35433070866141736" header="0.31496062992125984" footer="0.15748031496062992"/>
  <pageSetup paperSize="9" scale="79" orientation="landscape" r:id="rId1"/>
  <headerFooter>
    <oddHeader>&amp;L様式６（別添２）</oddHeader>
    <oddFooter>&amp;C&amp;"ＭＳ Ｐゴシック,標準"&amp;10&amp;P /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U48"/>
  <sheetViews>
    <sheetView view="pageBreakPreview" zoomScaleNormal="100" zoomScaleSheetLayoutView="100" workbookViewId="0"/>
  </sheetViews>
  <sheetFormatPr defaultRowHeight="14.25"/>
  <cols>
    <col min="1" max="1" width="1.625" style="9" customWidth="1"/>
    <col min="2" max="2" width="14.75" style="9" customWidth="1"/>
    <col min="3" max="3" width="8.375" style="9" customWidth="1"/>
    <col min="4" max="4" width="5.875" style="9" customWidth="1"/>
    <col min="5" max="8" width="9.875" style="9" customWidth="1"/>
    <col min="9" max="9" width="13.625" style="9" customWidth="1"/>
    <col min="10" max="10" width="18.75" style="9" customWidth="1"/>
    <col min="11" max="12" width="9.875" style="9" customWidth="1"/>
    <col min="13" max="13" width="11.875" style="9" customWidth="1"/>
    <col min="14" max="14" width="2" style="9" customWidth="1"/>
    <col min="15" max="15" width="1.625" style="9" customWidth="1"/>
    <col min="16" max="16384" width="9" style="9"/>
  </cols>
  <sheetData>
    <row r="1" spans="2:21" ht="9" customHeight="1"/>
    <row r="2" spans="2:21" ht="23.25" customHeight="1">
      <c r="B2" s="192" t="s">
        <v>40</v>
      </c>
      <c r="C2" s="192"/>
      <c r="D2" s="192"/>
      <c r="E2" s="192"/>
      <c r="F2" s="192"/>
      <c r="G2" s="192"/>
      <c r="H2" s="192"/>
      <c r="I2" s="192"/>
      <c r="J2" s="192"/>
      <c r="K2" s="192"/>
      <c r="L2" s="192"/>
      <c r="M2" s="170"/>
      <c r="N2" s="26"/>
      <c r="O2" s="21"/>
    </row>
    <row r="3" spans="2:21" s="24" customFormat="1" ht="10.5" customHeight="1">
      <c r="B3" s="15"/>
      <c r="C3" s="15"/>
      <c r="D3" s="15"/>
      <c r="E3" s="15"/>
      <c r="F3" s="15"/>
      <c r="G3" s="15"/>
      <c r="O3" s="15"/>
      <c r="T3" s="9"/>
      <c r="U3" s="9"/>
    </row>
    <row r="4" spans="2:21" s="24" customFormat="1" ht="18" customHeight="1">
      <c r="B4" s="27"/>
      <c r="C4" s="27"/>
      <c r="D4" s="28"/>
      <c r="E4" s="28"/>
      <c r="F4" s="28"/>
      <c r="G4" s="28"/>
      <c r="H4" s="28"/>
      <c r="I4" s="28"/>
      <c r="J4" s="28"/>
      <c r="K4" s="190" t="s">
        <v>52</v>
      </c>
      <c r="L4" s="190" t="s">
        <v>53</v>
      </c>
      <c r="M4" s="190" t="s">
        <v>87</v>
      </c>
      <c r="O4" s="15"/>
      <c r="T4" s="9"/>
      <c r="U4" s="9"/>
    </row>
    <row r="5" spans="2:21" s="24" customFormat="1" ht="18" customHeight="1">
      <c r="B5" s="30"/>
      <c r="C5" s="30"/>
      <c r="D5" s="29"/>
      <c r="E5" s="29"/>
      <c r="F5" s="29"/>
      <c r="G5" s="29"/>
      <c r="H5" s="29"/>
      <c r="I5" s="29"/>
      <c r="J5" s="31"/>
      <c r="K5" s="191"/>
      <c r="L5" s="191"/>
      <c r="M5" s="191"/>
      <c r="O5" s="15"/>
      <c r="T5" s="9"/>
      <c r="U5" s="9"/>
    </row>
    <row r="6" spans="2:21" s="24" customFormat="1" ht="19.5" customHeight="1">
      <c r="B6" s="176" t="s">
        <v>543</v>
      </c>
      <c r="C6" s="99" t="s">
        <v>544</v>
      </c>
      <c r="D6" s="113"/>
      <c r="E6" s="113"/>
      <c r="F6" s="113"/>
      <c r="G6" s="113"/>
      <c r="H6" s="53"/>
      <c r="I6" s="53"/>
      <c r="J6" s="182"/>
      <c r="K6" s="35"/>
      <c r="L6" s="35"/>
      <c r="M6" s="35"/>
      <c r="N6" s="15"/>
      <c r="O6" s="15"/>
      <c r="T6" s="9"/>
      <c r="U6" s="9"/>
    </row>
    <row r="7" spans="2:21" s="24" customFormat="1" ht="6" customHeight="1">
      <c r="B7" s="62"/>
      <c r="C7" s="60"/>
      <c r="D7" s="2"/>
      <c r="E7" s="2"/>
      <c r="F7" s="2"/>
      <c r="G7" s="63"/>
      <c r="H7" s="15"/>
      <c r="I7" s="15"/>
      <c r="J7" s="64"/>
      <c r="K7" s="15"/>
      <c r="L7" s="15"/>
      <c r="M7" s="40"/>
      <c r="N7" s="15"/>
      <c r="O7" s="15"/>
      <c r="T7" s="9"/>
      <c r="U7" s="9"/>
    </row>
    <row r="8" spans="2:21" s="24" customFormat="1" ht="24.75" customHeight="1">
      <c r="B8" s="33"/>
      <c r="C8" s="59"/>
      <c r="D8" s="42" t="s">
        <v>105</v>
      </c>
      <c r="E8" s="15"/>
      <c r="F8" s="15"/>
      <c r="G8" s="15"/>
      <c r="H8" s="15"/>
      <c r="I8" s="15" t="s">
        <v>67</v>
      </c>
      <c r="J8" s="15"/>
      <c r="K8" s="15"/>
      <c r="L8" s="15"/>
      <c r="M8" s="40"/>
      <c r="N8" s="15"/>
      <c r="O8" s="15"/>
      <c r="T8" s="9"/>
      <c r="U8" s="9"/>
    </row>
    <row r="9" spans="2:21" s="24" customFormat="1" ht="24.75" customHeight="1">
      <c r="B9" s="33"/>
      <c r="C9" s="33"/>
      <c r="G9" s="15"/>
      <c r="H9" s="15"/>
      <c r="I9" s="15" t="s">
        <v>68</v>
      </c>
      <c r="J9" s="15"/>
      <c r="K9" s="15"/>
      <c r="L9" s="15"/>
      <c r="M9" s="40"/>
      <c r="N9" s="15"/>
      <c r="O9" s="15"/>
      <c r="T9" s="9"/>
      <c r="U9" s="9"/>
    </row>
    <row r="10" spans="2:21" s="24" customFormat="1" ht="24.75" customHeight="1">
      <c r="B10" s="33"/>
      <c r="C10" s="33"/>
      <c r="E10" s="25"/>
      <c r="F10" s="67" t="s">
        <v>106</v>
      </c>
      <c r="G10" s="15"/>
      <c r="H10" s="15"/>
      <c r="I10" s="15" t="s">
        <v>69</v>
      </c>
      <c r="J10" s="15"/>
      <c r="K10" s="15"/>
      <c r="L10" s="15"/>
      <c r="M10" s="40"/>
      <c r="N10" s="15"/>
      <c r="O10" s="15"/>
      <c r="T10" s="9"/>
      <c r="U10" s="9"/>
    </row>
    <row r="11" spans="2:21" s="24" customFormat="1" ht="9" customHeight="1">
      <c r="B11" s="62"/>
      <c r="C11" s="107"/>
      <c r="D11" s="108"/>
      <c r="E11" s="108"/>
      <c r="F11" s="108"/>
      <c r="G11" s="109"/>
      <c r="H11" s="29"/>
      <c r="I11" s="29"/>
      <c r="J11" s="64"/>
      <c r="K11" s="15"/>
      <c r="L11" s="15"/>
      <c r="M11" s="40"/>
      <c r="N11" s="15"/>
      <c r="O11" s="15"/>
      <c r="T11" s="9"/>
      <c r="U11" s="9"/>
    </row>
    <row r="12" spans="2:21" s="24" customFormat="1" ht="19.5" customHeight="1">
      <c r="B12" s="59" t="s">
        <v>100</v>
      </c>
      <c r="C12" s="146" t="s">
        <v>246</v>
      </c>
      <c r="D12" s="147"/>
      <c r="E12" s="148" t="s">
        <v>363</v>
      </c>
      <c r="F12" s="57"/>
      <c r="G12" s="57"/>
      <c r="H12" s="57"/>
      <c r="I12" s="57"/>
      <c r="J12" s="149"/>
      <c r="K12" s="45"/>
      <c r="L12" s="45"/>
      <c r="M12" s="45"/>
      <c r="N12" s="15"/>
      <c r="O12" s="15"/>
      <c r="T12" s="9"/>
      <c r="U12" s="9"/>
    </row>
    <row r="13" spans="2:21" s="24" customFormat="1" ht="19.5" customHeight="1">
      <c r="B13" s="59"/>
      <c r="C13" s="142"/>
      <c r="D13" s="143"/>
      <c r="E13" s="126"/>
      <c r="F13" s="151" t="s">
        <v>366</v>
      </c>
      <c r="G13" s="29"/>
      <c r="H13" s="144"/>
      <c r="I13" s="144"/>
      <c r="J13" s="145"/>
      <c r="K13" s="46"/>
      <c r="L13" s="46"/>
      <c r="M13" s="46"/>
      <c r="N13" s="15"/>
      <c r="O13" s="15"/>
      <c r="T13" s="9"/>
      <c r="U13" s="9"/>
    </row>
    <row r="14" spans="2:21" s="24" customFormat="1" ht="19.5" customHeight="1">
      <c r="B14" s="33"/>
      <c r="C14" s="152" t="s">
        <v>247</v>
      </c>
      <c r="D14" s="153"/>
      <c r="E14" s="125" t="s">
        <v>364</v>
      </c>
      <c r="F14" s="2"/>
      <c r="G14" s="2"/>
      <c r="H14" s="2"/>
      <c r="I14" s="2"/>
      <c r="J14" s="2"/>
      <c r="K14" s="45"/>
      <c r="L14" s="45"/>
      <c r="M14" s="45"/>
      <c r="N14" s="15"/>
      <c r="O14" s="15"/>
      <c r="T14" s="9"/>
      <c r="U14" s="9"/>
    </row>
    <row r="15" spans="2:21" s="24" customFormat="1" ht="19.5" customHeight="1">
      <c r="B15" s="59"/>
      <c r="C15" s="142"/>
      <c r="D15" s="143"/>
      <c r="E15" s="126"/>
      <c r="F15" s="151" t="s">
        <v>366</v>
      </c>
      <c r="G15" s="29"/>
      <c r="H15" s="144"/>
      <c r="I15" s="144"/>
      <c r="J15" s="145"/>
      <c r="K15" s="46"/>
      <c r="L15" s="46"/>
      <c r="M15" s="46"/>
      <c r="N15" s="15"/>
      <c r="O15" s="15"/>
      <c r="T15" s="9"/>
      <c r="U15" s="9"/>
    </row>
    <row r="16" spans="2:21" s="24" customFormat="1" ht="19.5" customHeight="1">
      <c r="B16" s="33"/>
      <c r="C16" s="146" t="s">
        <v>248</v>
      </c>
      <c r="D16" s="147"/>
      <c r="E16" s="148" t="s">
        <v>365</v>
      </c>
      <c r="F16" s="57"/>
      <c r="G16" s="57"/>
      <c r="H16" s="57"/>
      <c r="I16" s="57"/>
      <c r="J16" s="150"/>
      <c r="K16" s="45"/>
      <c r="L16" s="45"/>
      <c r="M16" s="45"/>
      <c r="N16" s="15"/>
      <c r="O16" s="15"/>
      <c r="T16" s="9"/>
      <c r="U16" s="9"/>
    </row>
    <row r="17" spans="2:21" s="24" customFormat="1" ht="19.5" customHeight="1">
      <c r="B17" s="59"/>
      <c r="C17" s="142"/>
      <c r="D17" s="143"/>
      <c r="E17" s="126"/>
      <c r="F17" s="151" t="s">
        <v>366</v>
      </c>
      <c r="G17" s="29"/>
      <c r="H17" s="144"/>
      <c r="I17" s="144"/>
      <c r="J17" s="145"/>
      <c r="K17" s="46"/>
      <c r="L17" s="46"/>
      <c r="M17" s="46"/>
      <c r="N17" s="15"/>
      <c r="O17" s="15"/>
      <c r="T17" s="9"/>
      <c r="U17" s="9"/>
    </row>
    <row r="18" spans="2:21" s="24" customFormat="1" ht="19.5" customHeight="1">
      <c r="B18" s="33"/>
      <c r="C18" s="68"/>
      <c r="D18" s="29"/>
      <c r="E18" s="60" t="s">
        <v>77</v>
      </c>
      <c r="F18" s="69" t="s">
        <v>62</v>
      </c>
      <c r="G18" s="29" t="s">
        <v>54</v>
      </c>
      <c r="H18" s="29"/>
      <c r="I18" s="29"/>
      <c r="J18" s="29"/>
      <c r="K18" s="35"/>
      <c r="L18" s="35"/>
      <c r="M18" s="35"/>
      <c r="O18" s="15"/>
      <c r="T18" s="9"/>
      <c r="U18" s="9"/>
    </row>
    <row r="19" spans="2:21" s="24" customFormat="1" ht="19.5" customHeight="1">
      <c r="B19" s="33"/>
      <c r="C19" s="61"/>
      <c r="D19" s="2"/>
      <c r="E19" s="39"/>
      <c r="F19" s="36" t="s">
        <v>64</v>
      </c>
      <c r="G19" s="34" t="s">
        <v>55</v>
      </c>
      <c r="H19" s="2"/>
      <c r="I19" s="34"/>
      <c r="J19" s="34"/>
      <c r="K19" s="35"/>
      <c r="L19" s="35"/>
      <c r="M19" s="35"/>
      <c r="N19" s="15"/>
      <c r="O19" s="15"/>
      <c r="T19" s="9"/>
      <c r="U19" s="9"/>
    </row>
    <row r="20" spans="2:21" s="24" customFormat="1" ht="19.5" customHeight="1">
      <c r="B20" s="33"/>
      <c r="C20" s="50"/>
      <c r="D20" s="34"/>
      <c r="E20" s="39"/>
      <c r="F20" s="36" t="s">
        <v>89</v>
      </c>
      <c r="G20" s="34" t="s">
        <v>56</v>
      </c>
      <c r="H20" s="34"/>
      <c r="I20" s="34"/>
      <c r="J20" s="34"/>
      <c r="K20" s="35"/>
      <c r="L20" s="35"/>
      <c r="M20" s="35"/>
      <c r="N20" s="15"/>
      <c r="O20" s="15"/>
      <c r="T20" s="9"/>
      <c r="U20" s="9"/>
    </row>
    <row r="21" spans="2:21" s="24" customFormat="1" ht="19.5" customHeight="1">
      <c r="B21" s="116" t="s">
        <v>249</v>
      </c>
      <c r="C21" s="99" t="s">
        <v>251</v>
      </c>
      <c r="D21" s="32"/>
      <c r="E21" s="32"/>
      <c r="F21" s="32"/>
      <c r="G21" s="114"/>
      <c r="H21" s="114"/>
      <c r="I21" s="34"/>
      <c r="J21" s="34"/>
      <c r="K21" s="35"/>
      <c r="L21" s="35"/>
      <c r="M21" s="35"/>
      <c r="N21" s="15"/>
      <c r="O21" s="15"/>
      <c r="T21" s="9"/>
      <c r="U21" s="9"/>
    </row>
    <row r="22" spans="2:21" s="24" customFormat="1" ht="19.5" customHeight="1">
      <c r="B22" s="59"/>
      <c r="C22" s="110" t="s">
        <v>92</v>
      </c>
      <c r="D22" s="34"/>
      <c r="E22" s="35" t="s">
        <v>59</v>
      </c>
      <c r="F22" s="34"/>
      <c r="G22" s="34"/>
      <c r="H22" s="34"/>
      <c r="I22" s="34"/>
      <c r="J22" s="34"/>
      <c r="K22" s="35"/>
      <c r="L22" s="35"/>
      <c r="M22" s="35"/>
      <c r="N22" s="15"/>
      <c r="O22" s="15"/>
      <c r="T22" s="9"/>
      <c r="U22" s="9"/>
    </row>
    <row r="23" spans="2:21" s="24" customFormat="1" ht="19.5" customHeight="1">
      <c r="B23" s="33"/>
      <c r="C23" s="50" t="s">
        <v>101</v>
      </c>
      <c r="D23" s="34"/>
      <c r="E23" s="39" t="s">
        <v>60</v>
      </c>
      <c r="F23" s="34"/>
      <c r="G23" s="34"/>
      <c r="H23" s="34"/>
      <c r="I23" s="34"/>
      <c r="J23" s="34"/>
      <c r="K23" s="35"/>
      <c r="L23" s="35"/>
      <c r="M23" s="35"/>
      <c r="N23" s="15"/>
      <c r="O23" s="15"/>
      <c r="T23" s="9"/>
      <c r="U23" s="9"/>
    </row>
    <row r="24" spans="2:21" s="24" customFormat="1" ht="19.5" customHeight="1">
      <c r="B24" s="33"/>
      <c r="C24" s="50" t="s">
        <v>102</v>
      </c>
      <c r="D24" s="34"/>
      <c r="E24" s="35" t="s">
        <v>61</v>
      </c>
      <c r="F24" s="34"/>
      <c r="G24" s="34"/>
      <c r="H24" s="34"/>
      <c r="I24" s="34"/>
      <c r="J24" s="34"/>
      <c r="K24" s="35"/>
      <c r="L24" s="35"/>
      <c r="M24" s="35"/>
      <c r="N24" s="15"/>
      <c r="O24" s="15"/>
      <c r="T24" s="9"/>
      <c r="U24" s="9"/>
    </row>
    <row r="25" spans="2:21" s="24" customFormat="1" ht="19.5" customHeight="1">
      <c r="B25" s="30"/>
      <c r="C25" s="39"/>
      <c r="D25" s="38"/>
      <c r="E25" s="34"/>
      <c r="F25" s="34"/>
      <c r="G25" s="34"/>
      <c r="H25" s="34"/>
      <c r="I25" s="34"/>
      <c r="J25" s="34"/>
      <c r="K25" s="35"/>
      <c r="L25" s="35"/>
      <c r="M25" s="31"/>
      <c r="N25" s="15"/>
      <c r="O25" s="15"/>
      <c r="T25" s="9"/>
      <c r="U25" s="9"/>
    </row>
    <row r="26" spans="2:21" s="24" customFormat="1" ht="19.5" customHeight="1">
      <c r="B26" s="15"/>
      <c r="C26" s="15"/>
      <c r="D26" s="41"/>
      <c r="E26" s="15"/>
      <c r="F26" s="15"/>
      <c r="G26" s="15"/>
      <c r="H26" s="15"/>
      <c r="I26" s="15"/>
      <c r="J26" s="15"/>
      <c r="K26" s="15"/>
      <c r="L26" s="15"/>
      <c r="M26" s="15"/>
      <c r="N26" s="15"/>
      <c r="O26" s="15"/>
      <c r="T26" s="9"/>
      <c r="U26" s="9"/>
    </row>
    <row r="27" spans="2:21" s="24" customFormat="1" ht="19.5" customHeight="1">
      <c r="B27" s="106" t="s">
        <v>250</v>
      </c>
      <c r="C27" s="15"/>
      <c r="D27" s="15"/>
      <c r="E27" s="15"/>
      <c r="F27" s="15"/>
      <c r="G27" s="15"/>
      <c r="H27" s="15"/>
      <c r="I27" s="15"/>
      <c r="J27" s="15"/>
      <c r="K27" s="15"/>
      <c r="L27" s="15"/>
      <c r="M27" s="15"/>
      <c r="N27" s="15"/>
      <c r="O27" s="15"/>
      <c r="T27" s="9"/>
      <c r="U27" s="9"/>
    </row>
    <row r="28" spans="2:21" s="24" customFormat="1" ht="10.5" customHeight="1">
      <c r="I28" s="15"/>
      <c r="J28" s="15"/>
      <c r="K28" s="15"/>
      <c r="L28" s="15"/>
      <c r="M28" s="15"/>
      <c r="N28" s="15"/>
      <c r="O28" s="15"/>
      <c r="T28" s="9"/>
      <c r="U28" s="9"/>
    </row>
    <row r="29" spans="2:21" s="24" customFormat="1" ht="9.75" customHeight="1">
      <c r="B29" s="15"/>
      <c r="C29" s="42"/>
      <c r="D29" s="15"/>
      <c r="E29" s="15"/>
      <c r="F29" s="15"/>
      <c r="G29" s="15"/>
      <c r="H29" s="15"/>
      <c r="I29" s="15"/>
      <c r="J29" s="15"/>
      <c r="K29" s="15"/>
      <c r="L29" s="15"/>
      <c r="M29" s="15"/>
      <c r="N29" s="15"/>
      <c r="O29" s="15"/>
      <c r="T29" s="9"/>
      <c r="U29" s="9"/>
    </row>
    <row r="30" spans="2:21" s="24" customFormat="1" ht="19.5" customHeight="1">
      <c r="B30" s="15"/>
      <c r="F30" s="15"/>
      <c r="G30" s="15"/>
      <c r="H30" s="15"/>
      <c r="I30" s="15"/>
      <c r="J30" s="15"/>
      <c r="K30" s="15"/>
      <c r="L30" s="15"/>
      <c r="M30" s="15"/>
      <c r="N30" s="15"/>
      <c r="O30" s="15"/>
      <c r="T30" s="9"/>
      <c r="U30" s="9"/>
    </row>
    <row r="31" spans="2:21" s="24" customFormat="1" ht="19.5" customHeight="1">
      <c r="B31" s="15"/>
      <c r="C31" s="42"/>
      <c r="D31" s="15"/>
      <c r="E31" s="15"/>
      <c r="F31" s="15"/>
      <c r="G31" s="15"/>
      <c r="H31" s="15"/>
      <c r="I31" s="15"/>
      <c r="J31" s="15"/>
      <c r="K31" s="15"/>
      <c r="L31" s="15"/>
      <c r="M31" s="15"/>
      <c r="N31" s="15"/>
      <c r="O31" s="15"/>
      <c r="T31" s="9"/>
      <c r="U31" s="9"/>
    </row>
    <row r="32" spans="2:21" s="24" customFormat="1" ht="19.5" customHeight="1">
      <c r="B32" s="15"/>
      <c r="C32" s="43"/>
      <c r="D32" s="172"/>
      <c r="E32" s="15"/>
      <c r="F32" s="15"/>
      <c r="G32" s="15"/>
      <c r="H32" s="15"/>
      <c r="I32" s="15"/>
      <c r="J32" s="15"/>
      <c r="K32" s="15"/>
      <c r="L32" s="15"/>
      <c r="M32" s="15"/>
      <c r="N32" s="15"/>
      <c r="O32" s="15"/>
      <c r="T32" s="9"/>
      <c r="U32" s="9"/>
    </row>
    <row r="33" spans="2:21" s="24" customFormat="1" ht="19.5" customHeight="1">
      <c r="B33" s="15"/>
      <c r="C33" s="43"/>
      <c r="D33" s="172"/>
      <c r="E33" s="15"/>
      <c r="F33" s="15"/>
      <c r="G33" s="15"/>
      <c r="H33" s="15"/>
      <c r="I33" s="15"/>
      <c r="J33" s="15"/>
      <c r="K33" s="15"/>
      <c r="L33" s="15"/>
      <c r="M33" s="15"/>
      <c r="N33" s="15"/>
      <c r="O33" s="15"/>
      <c r="T33" s="9"/>
      <c r="U33" s="9"/>
    </row>
    <row r="34" spans="2:21" s="24" customFormat="1" ht="19.5" customHeight="1">
      <c r="C34" s="15"/>
      <c r="D34" s="15"/>
      <c r="E34" s="15"/>
      <c r="F34" s="15"/>
      <c r="G34" s="15"/>
      <c r="H34" s="15"/>
      <c r="I34" s="15"/>
      <c r="J34" s="15"/>
      <c r="K34" s="15"/>
      <c r="L34" s="15"/>
      <c r="M34" s="15"/>
      <c r="N34" s="15"/>
      <c r="O34" s="15"/>
      <c r="T34" s="9"/>
      <c r="U34" s="9"/>
    </row>
    <row r="35" spans="2:21" s="24" customFormat="1" ht="19.5" customHeight="1">
      <c r="B35" s="15"/>
      <c r="C35" s="15"/>
      <c r="D35" s="15"/>
      <c r="E35" s="15"/>
      <c r="F35" s="15"/>
      <c r="G35" s="15"/>
      <c r="H35" s="15"/>
      <c r="I35" s="15"/>
      <c r="J35" s="15"/>
      <c r="K35" s="15"/>
      <c r="L35" s="15"/>
      <c r="M35" s="15"/>
      <c r="N35" s="15"/>
      <c r="O35" s="15"/>
      <c r="T35" s="9"/>
      <c r="U35" s="9"/>
    </row>
    <row r="36" spans="2:21" s="24" customFormat="1" ht="19.5" customHeight="1">
      <c r="B36" s="22"/>
      <c r="C36" s="22"/>
      <c r="D36" s="22"/>
      <c r="E36" s="22"/>
      <c r="F36" s="22"/>
      <c r="G36" s="22"/>
      <c r="H36" s="22"/>
      <c r="I36" s="22"/>
      <c r="J36" s="22"/>
      <c r="K36" s="22"/>
      <c r="L36" s="22"/>
      <c r="M36" s="22"/>
      <c r="N36" s="15"/>
      <c r="O36" s="15"/>
      <c r="T36" s="9"/>
      <c r="U36" s="9"/>
    </row>
    <row r="37" spans="2:21" s="24" customFormat="1" ht="19.5" customHeight="1">
      <c r="B37" s="22"/>
      <c r="C37" s="22"/>
      <c r="D37" s="22"/>
      <c r="E37" s="22"/>
      <c r="F37" s="22"/>
      <c r="G37" s="22"/>
      <c r="H37" s="22"/>
      <c r="I37" s="22"/>
      <c r="J37" s="22"/>
      <c r="K37" s="22"/>
      <c r="L37" s="22"/>
      <c r="M37" s="22"/>
      <c r="N37" s="15"/>
      <c r="O37" s="15"/>
      <c r="T37" s="9"/>
      <c r="U37" s="9"/>
    </row>
    <row r="38" spans="2:21" s="24" customFormat="1" ht="19.5" customHeight="1">
      <c r="B38" s="22"/>
      <c r="C38" s="22"/>
      <c r="D38" s="22"/>
      <c r="E38" s="22"/>
      <c r="F38" s="22"/>
      <c r="G38" s="22"/>
      <c r="H38" s="22"/>
      <c r="I38" s="22"/>
      <c r="J38" s="22"/>
      <c r="K38" s="22"/>
      <c r="L38" s="22"/>
      <c r="M38" s="22"/>
      <c r="N38" s="22"/>
      <c r="O38" s="15"/>
      <c r="T38" s="9"/>
      <c r="U38" s="9"/>
    </row>
    <row r="39" spans="2:21" s="24" customFormat="1" ht="19.5" customHeight="1">
      <c r="B39" s="66"/>
      <c r="C39" s="66"/>
      <c r="D39" s="66"/>
      <c r="E39" s="66"/>
      <c r="F39" s="66"/>
      <c r="G39" s="66"/>
      <c r="H39" s="66"/>
      <c r="I39" s="66"/>
      <c r="J39" s="66"/>
      <c r="K39" s="66"/>
      <c r="L39" s="66"/>
      <c r="M39" s="66"/>
      <c r="N39" s="22"/>
      <c r="O39" s="15"/>
      <c r="T39" s="9"/>
      <c r="U39" s="9"/>
    </row>
    <row r="40" spans="2:21" s="24" customFormat="1" ht="19.5" customHeight="1">
      <c r="B40" s="66"/>
      <c r="C40" s="66"/>
      <c r="D40" s="66"/>
      <c r="E40" s="66"/>
      <c r="F40" s="66"/>
      <c r="G40" s="66"/>
      <c r="H40" s="66"/>
      <c r="I40" s="66"/>
      <c r="J40" s="66"/>
      <c r="K40" s="66"/>
      <c r="L40" s="66"/>
      <c r="M40" s="66"/>
      <c r="N40" s="22"/>
      <c r="O40" s="15"/>
      <c r="T40" s="9"/>
      <c r="U40" s="9"/>
    </row>
    <row r="41" spans="2:21" ht="19.5" customHeight="1">
      <c r="B41" s="66"/>
      <c r="C41" s="66"/>
      <c r="D41" s="66"/>
      <c r="E41" s="66"/>
      <c r="F41" s="66"/>
      <c r="G41" s="66"/>
      <c r="H41" s="66"/>
      <c r="I41" s="66"/>
      <c r="J41" s="66"/>
      <c r="K41" s="66"/>
      <c r="L41" s="66"/>
      <c r="M41" s="66"/>
      <c r="N41" s="66"/>
      <c r="O41" s="23"/>
    </row>
    <row r="42" spans="2:21" ht="19.5" customHeight="1">
      <c r="B42" s="66"/>
      <c r="C42" s="66"/>
      <c r="D42" s="66"/>
      <c r="E42" s="66"/>
      <c r="F42" s="66"/>
      <c r="G42" s="66"/>
      <c r="H42" s="66"/>
      <c r="I42" s="66"/>
      <c r="J42" s="66"/>
      <c r="K42" s="66"/>
      <c r="L42" s="66"/>
      <c r="M42" s="66"/>
      <c r="N42" s="66"/>
      <c r="O42" s="23"/>
    </row>
    <row r="43" spans="2:21" ht="19.5" customHeight="1">
      <c r="B43" s="66"/>
      <c r="C43" s="66"/>
      <c r="D43" s="66"/>
      <c r="E43" s="66"/>
      <c r="F43" s="66"/>
      <c r="G43" s="66"/>
      <c r="H43" s="66"/>
      <c r="I43" s="23"/>
      <c r="N43" s="66"/>
      <c r="O43" s="23"/>
    </row>
    <row r="44" spans="2:21" ht="19.5" customHeight="1">
      <c r="B44" s="66"/>
      <c r="C44" s="66"/>
      <c r="D44" s="66"/>
      <c r="E44" s="66"/>
      <c r="F44" s="66"/>
      <c r="G44" s="66"/>
      <c r="H44" s="66"/>
      <c r="I44" s="23"/>
      <c r="N44" s="66"/>
      <c r="O44" s="23"/>
    </row>
    <row r="45" spans="2:21" ht="19.5" customHeight="1">
      <c r="B45" s="66"/>
      <c r="C45" s="66"/>
      <c r="D45" s="66"/>
      <c r="E45" s="66"/>
      <c r="F45" s="66"/>
      <c r="G45" s="66"/>
      <c r="H45" s="66"/>
      <c r="I45" s="23"/>
      <c r="O45" s="23"/>
    </row>
    <row r="46" spans="2:21" ht="18.75" customHeight="1"/>
    <row r="47" spans="2:21" ht="18.75" customHeight="1"/>
    <row r="48" spans="2:21" ht="18.75" customHeight="1"/>
  </sheetData>
  <mergeCells count="4">
    <mergeCell ref="B2:L2"/>
    <mergeCell ref="K4:K5"/>
    <mergeCell ref="L4:L5"/>
    <mergeCell ref="M4:M5"/>
  </mergeCells>
  <phoneticPr fontId="1"/>
  <hyperlinks>
    <hyperlink ref="B21:H21" location="⑥変更交付!A1" display="（別添２）"/>
    <hyperlink ref="B27" location="はじめに!A1" display="★目的別使用申請様式チャート図に戻る"/>
    <hyperlink ref="C12:E12" location="'⑥1.活動計画変更（BM）'!A1" display="１．"/>
    <hyperlink ref="C14:E14" location="'⑥2.成果目標変更（BM）'!A1" display="２．"/>
    <hyperlink ref="C16:E16" location="'⑥3.変更活動積算内訳（BM）'!A1" display="３．"/>
    <hyperlink ref="C6:G6" location="様式⑦上期変更!A1" display="Ⅰ．実施計画の上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&amp;Lチェックリスト</oddHeader>
  </headerFooter>
  <rowBreaks count="1" manualBreakCount="1">
    <brk id="28" max="13" man="1"/>
  </rowBreaks>
  <colBreaks count="1" manualBreakCount="1">
    <brk id="14" max="53"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3"/>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6.875" style="700" customWidth="1"/>
    <col min="5" max="5" width="12" style="700" customWidth="1"/>
    <col min="6" max="6" width="6.625" style="700" customWidth="1"/>
    <col min="7" max="7" width="11.5" style="700" customWidth="1"/>
    <col min="8" max="8" width="10.625" style="700" customWidth="1"/>
    <col min="9" max="9" width="16.625" style="700" customWidth="1"/>
    <col min="10" max="10" width="9.875" style="700" customWidth="1"/>
    <col min="11" max="11" width="12.75" style="700" customWidth="1"/>
    <col min="12" max="13" width="9.875" style="700" customWidth="1"/>
    <col min="14" max="14" width="9" style="700"/>
    <col min="15" max="15" width="1.625" style="700" customWidth="1"/>
    <col min="16" max="16384" width="9" style="700"/>
  </cols>
  <sheetData>
    <row r="1" spans="2:15" ht="9" customHeight="1"/>
    <row r="2" spans="2:15" ht="19.5" customHeight="1">
      <c r="B2" s="701"/>
      <c r="C2" s="701"/>
      <c r="D2" s="701"/>
      <c r="E2" s="701"/>
      <c r="F2" s="701"/>
      <c r="G2" s="701"/>
      <c r="H2" s="701"/>
      <c r="O2" s="701"/>
    </row>
    <row r="3" spans="2:15" ht="22.5" customHeight="1">
      <c r="L3" s="702" t="s">
        <v>115</v>
      </c>
      <c r="M3" s="702"/>
      <c r="O3" s="701"/>
    </row>
    <row r="4" spans="2:15" ht="22.5" customHeight="1">
      <c r="B4" s="701"/>
      <c r="C4" s="701"/>
      <c r="D4" s="701"/>
      <c r="E4" s="701"/>
      <c r="F4" s="701"/>
      <c r="G4" s="701"/>
      <c r="H4" s="701"/>
      <c r="I4" s="701"/>
      <c r="J4" s="701"/>
      <c r="K4" s="701"/>
      <c r="L4" s="701"/>
      <c r="M4" s="701"/>
      <c r="O4" s="701"/>
    </row>
    <row r="5" spans="2:15" ht="22.5" customHeight="1">
      <c r="B5" s="703" t="s">
        <v>35</v>
      </c>
      <c r="C5" s="701"/>
      <c r="D5" s="701"/>
      <c r="E5" s="701"/>
      <c r="F5" s="701"/>
      <c r="G5" s="701"/>
      <c r="H5" s="701"/>
      <c r="I5" s="701"/>
      <c r="J5" s="701"/>
      <c r="K5" s="701"/>
      <c r="L5" s="701"/>
      <c r="M5" s="701"/>
      <c r="O5" s="701"/>
    </row>
    <row r="6" spans="2:15" ht="22.5" customHeight="1">
      <c r="B6" s="701"/>
      <c r="C6" s="701"/>
      <c r="D6" s="701"/>
      <c r="E6" s="701"/>
      <c r="F6" s="701"/>
      <c r="G6" s="701"/>
      <c r="H6" s="701"/>
      <c r="I6" s="701"/>
      <c r="J6" s="701"/>
      <c r="K6" s="701"/>
      <c r="L6" s="701"/>
      <c r="M6" s="701"/>
      <c r="O6" s="701"/>
    </row>
    <row r="7" spans="2:15" ht="22.5" customHeight="1">
      <c r="B7" s="701"/>
      <c r="C7" s="701"/>
      <c r="D7" s="701"/>
      <c r="E7" s="701"/>
      <c r="F7" s="701"/>
      <c r="G7" s="701"/>
      <c r="H7" s="701"/>
      <c r="I7" s="701"/>
      <c r="J7" s="701"/>
      <c r="K7" s="701"/>
      <c r="L7" s="701"/>
      <c r="M7" s="701"/>
      <c r="O7" s="701"/>
    </row>
    <row r="8" spans="2:15" ht="22.5" customHeight="1">
      <c r="B8" s="701"/>
      <c r="C8" s="701"/>
      <c r="D8" s="701"/>
      <c r="E8" s="701"/>
      <c r="F8" s="701"/>
      <c r="G8" s="701"/>
      <c r="I8" s="704" t="s">
        <v>205</v>
      </c>
      <c r="J8" s="984" t="str">
        <f>IF(様式①申請!J8="","",様式①申請!J8)</f>
        <v/>
      </c>
      <c r="K8" s="984"/>
      <c r="L8" s="984"/>
      <c r="M8" s="984"/>
      <c r="N8" s="984"/>
      <c r="O8" s="701"/>
    </row>
    <row r="9" spans="2:15" ht="28.5" customHeight="1">
      <c r="B9" s="701"/>
      <c r="C9" s="701"/>
      <c r="D9" s="701"/>
      <c r="E9" s="701"/>
      <c r="F9" s="701"/>
      <c r="G9" s="701"/>
      <c r="I9" s="704" t="s">
        <v>33</v>
      </c>
      <c r="J9" s="1021" t="str">
        <f>IF(様式①申請!J9="","",様式①申請!J9)</f>
        <v/>
      </c>
      <c r="K9" s="1021"/>
      <c r="L9" s="1021"/>
      <c r="M9" s="1021"/>
      <c r="N9" s="1021"/>
      <c r="O9" s="701"/>
    </row>
    <row r="10" spans="2:15" ht="22.5" customHeight="1">
      <c r="O10" s="701"/>
    </row>
    <row r="11" spans="2:15" ht="22.5" customHeight="1">
      <c r="C11" s="701"/>
      <c r="D11" s="701"/>
      <c r="E11" s="701"/>
      <c r="F11" s="701"/>
      <c r="G11" s="701"/>
      <c r="H11" s="701"/>
      <c r="I11" s="701"/>
      <c r="J11" s="701"/>
      <c r="K11" s="701"/>
      <c r="L11" s="701"/>
      <c r="M11" s="701"/>
      <c r="O11" s="701"/>
    </row>
    <row r="12" spans="2:15" ht="22.5" customHeight="1">
      <c r="B12" s="701"/>
      <c r="D12" s="707" t="s">
        <v>403</v>
      </c>
      <c r="F12" s="701"/>
      <c r="G12" s="701"/>
      <c r="H12" s="701"/>
      <c r="I12" s="701"/>
      <c r="J12" s="701"/>
      <c r="K12" s="1016" t="s">
        <v>399</v>
      </c>
      <c r="L12" s="1017" t="s">
        <v>367</v>
      </c>
      <c r="O12" s="701"/>
    </row>
    <row r="13" spans="2:15" ht="22.5" customHeight="1">
      <c r="B13" s="701"/>
      <c r="C13" s="701"/>
      <c r="D13" s="1022" t="str">
        <f>K12</f>
        <v>(申請内容選択)</v>
      </c>
      <c r="F13" s="701"/>
      <c r="I13" s="701"/>
      <c r="J13" s="701"/>
      <c r="K13" s="701"/>
      <c r="O13" s="701"/>
    </row>
    <row r="14" spans="2:15" ht="22.5" customHeight="1">
      <c r="B14" s="701"/>
      <c r="C14" s="701"/>
      <c r="D14" s="701"/>
      <c r="E14" s="701"/>
      <c r="F14" s="701"/>
      <c r="G14" s="701"/>
      <c r="H14" s="701"/>
      <c r="I14" s="701"/>
      <c r="J14" s="701"/>
      <c r="K14" s="701"/>
      <c r="L14" s="701"/>
      <c r="O14" s="701"/>
    </row>
    <row r="15" spans="2:15" ht="22.5" customHeight="1">
      <c r="B15" s="701"/>
      <c r="D15" s="701"/>
      <c r="E15" s="701"/>
      <c r="F15" s="701"/>
      <c r="G15" s="701"/>
      <c r="H15" s="701"/>
      <c r="I15" s="701"/>
      <c r="J15" s="701"/>
      <c r="K15" s="701"/>
      <c r="L15" s="701"/>
      <c r="O15" s="701"/>
    </row>
    <row r="16" spans="2:15" ht="22.5" customHeight="1">
      <c r="B16" s="701"/>
      <c r="C16" s="701"/>
      <c r="D16" s="701" t="s">
        <v>245</v>
      </c>
      <c r="E16" s="701"/>
      <c r="F16" s="701"/>
      <c r="G16" s="701"/>
      <c r="H16" s="701"/>
      <c r="I16" s="701"/>
      <c r="J16" s="701"/>
      <c r="K16" s="701"/>
      <c r="L16" s="701"/>
      <c r="O16" s="701"/>
    </row>
    <row r="17" spans="2:15" ht="22.5" customHeight="1">
      <c r="B17" s="701"/>
      <c r="C17" s="701"/>
      <c r="E17" s="701"/>
      <c r="F17" s="701"/>
      <c r="G17" s="701"/>
      <c r="H17" s="701"/>
      <c r="I17" s="701"/>
      <c r="J17" s="701"/>
      <c r="K17" s="701"/>
      <c r="L17" s="701"/>
      <c r="M17" s="701"/>
      <c r="O17" s="701"/>
    </row>
    <row r="18" spans="2:15" ht="22.5" customHeight="1">
      <c r="B18" s="701"/>
      <c r="C18" s="701"/>
      <c r="D18" s="701"/>
      <c r="E18" s="1018" t="s">
        <v>400</v>
      </c>
      <c r="F18" s="1018"/>
      <c r="G18" s="701"/>
      <c r="H18" s="701"/>
      <c r="I18" s="701"/>
      <c r="J18" s="701"/>
      <c r="K18" s="701"/>
      <c r="L18" s="701"/>
      <c r="M18" s="701"/>
      <c r="O18" s="701"/>
    </row>
    <row r="19" spans="2:15" ht="22.5" customHeight="1">
      <c r="B19" s="701"/>
      <c r="C19" s="701"/>
      <c r="D19" s="701"/>
      <c r="E19" s="1019"/>
      <c r="F19" s="1020"/>
      <c r="G19" s="1020"/>
      <c r="H19" s="1020"/>
      <c r="I19" s="1020"/>
      <c r="J19" s="1020"/>
      <c r="K19" s="1020"/>
      <c r="L19" s="1020"/>
      <c r="M19" s="1020"/>
      <c r="N19" s="1020"/>
      <c r="O19" s="701"/>
    </row>
    <row r="20" spans="2:15" ht="22.5" customHeight="1">
      <c r="B20" s="701"/>
      <c r="C20" s="701"/>
      <c r="D20" s="701"/>
      <c r="E20" s="1020"/>
      <c r="F20" s="1020"/>
      <c r="G20" s="1020"/>
      <c r="H20" s="1020"/>
      <c r="I20" s="1020"/>
      <c r="J20" s="1020"/>
      <c r="K20" s="1020"/>
      <c r="L20" s="1020"/>
      <c r="M20" s="1020"/>
      <c r="N20" s="1020"/>
      <c r="O20" s="701"/>
    </row>
    <row r="21" spans="2:15" ht="22.5" customHeight="1">
      <c r="B21" s="701"/>
      <c r="C21" s="701"/>
      <c r="D21" s="701"/>
      <c r="E21" s="1020"/>
      <c r="F21" s="1020"/>
      <c r="G21" s="1020"/>
      <c r="H21" s="1020"/>
      <c r="I21" s="1020"/>
      <c r="J21" s="1020"/>
      <c r="K21" s="1020"/>
      <c r="L21" s="1020"/>
      <c r="M21" s="1020"/>
      <c r="N21" s="1020"/>
      <c r="O21" s="701"/>
    </row>
    <row r="22" spans="2:15" ht="22.5" customHeight="1">
      <c r="B22" s="701"/>
      <c r="C22" s="701"/>
      <c r="D22" s="701"/>
      <c r="E22" s="1020"/>
      <c r="F22" s="1020"/>
      <c r="G22" s="1020"/>
      <c r="H22" s="1020"/>
      <c r="I22" s="1020"/>
      <c r="J22" s="1020"/>
      <c r="K22" s="1020"/>
      <c r="L22" s="1020"/>
      <c r="M22" s="1020"/>
      <c r="N22" s="1020"/>
      <c r="O22" s="701"/>
    </row>
    <row r="23" spans="2:15" ht="22.5" customHeight="1">
      <c r="B23" s="701"/>
      <c r="C23" s="701"/>
      <c r="D23" s="701"/>
      <c r="E23" s="701"/>
      <c r="F23" s="701"/>
      <c r="G23" s="701"/>
      <c r="H23" s="701"/>
      <c r="I23" s="701"/>
      <c r="J23" s="701"/>
      <c r="K23" s="701"/>
      <c r="L23" s="701"/>
      <c r="M23" s="701"/>
      <c r="N23" s="701"/>
      <c r="O23" s="701"/>
    </row>
    <row r="24" spans="2:15" ht="22.5" customHeight="1">
      <c r="B24" s="701"/>
      <c r="C24" s="701"/>
      <c r="D24" s="701"/>
      <c r="E24" s="701"/>
      <c r="F24" s="701"/>
      <c r="G24" s="701"/>
      <c r="H24" s="701"/>
      <c r="I24" s="701"/>
      <c r="J24" s="701"/>
      <c r="K24" s="701"/>
      <c r="L24" s="701"/>
      <c r="M24" s="701"/>
      <c r="N24" s="701"/>
      <c r="O24" s="701"/>
    </row>
    <row r="25" spans="2:15" ht="22.5" customHeight="1">
      <c r="B25" s="701"/>
      <c r="C25" s="701"/>
      <c r="D25" s="701"/>
      <c r="E25" s="701"/>
      <c r="F25" s="701"/>
      <c r="G25" s="701"/>
      <c r="H25" s="701"/>
      <c r="I25" s="701"/>
      <c r="J25" s="701"/>
      <c r="K25" s="701"/>
      <c r="L25" s="701"/>
      <c r="M25" s="701"/>
      <c r="N25" s="701"/>
      <c r="O25" s="701"/>
    </row>
    <row r="26" spans="2:15" ht="11.25" customHeight="1">
      <c r="B26" s="701"/>
      <c r="C26" s="701"/>
      <c r="D26" s="701"/>
      <c r="E26" s="701"/>
      <c r="F26" s="701"/>
      <c r="G26" s="701"/>
      <c r="H26" s="701"/>
      <c r="I26" s="701"/>
      <c r="J26" s="701"/>
      <c r="K26" s="701"/>
      <c r="L26" s="701"/>
      <c r="M26" s="701"/>
      <c r="O26" s="701"/>
    </row>
    <row r="27" spans="2:15" ht="8.25" customHeight="1">
      <c r="B27" s="701"/>
      <c r="C27" s="701"/>
      <c r="D27" s="701"/>
      <c r="E27" s="701"/>
      <c r="F27" s="701"/>
      <c r="G27" s="701"/>
      <c r="H27" s="701"/>
      <c r="I27" s="701"/>
      <c r="J27" s="701"/>
      <c r="K27" s="701"/>
      <c r="L27" s="701"/>
      <c r="M27" s="701"/>
      <c r="O27" s="701"/>
    </row>
    <row r="28" spans="2:15" ht="19.5" customHeight="1">
      <c r="B28" s="701"/>
      <c r="C28" s="701"/>
      <c r="D28" s="701"/>
      <c r="E28" s="701"/>
      <c r="F28" s="701"/>
      <c r="G28" s="701"/>
      <c r="H28" s="701"/>
      <c r="I28" s="701"/>
      <c r="J28" s="701"/>
      <c r="K28" s="701"/>
      <c r="L28" s="701"/>
      <c r="M28" s="701"/>
      <c r="O28" s="701"/>
    </row>
    <row r="29" spans="2:15" ht="19.5" customHeight="1">
      <c r="B29" s="701"/>
      <c r="C29" s="701"/>
      <c r="D29" s="701"/>
      <c r="E29" s="701"/>
      <c r="F29" s="701"/>
      <c r="G29" s="701"/>
      <c r="H29" s="701"/>
      <c r="I29" s="701"/>
      <c r="J29" s="701"/>
      <c r="K29" s="701"/>
      <c r="L29" s="701"/>
      <c r="M29" s="701"/>
      <c r="O29" s="701"/>
    </row>
    <row r="30" spans="2:15" ht="19.5" customHeight="1">
      <c r="C30" s="701"/>
      <c r="D30" s="701"/>
      <c r="E30" s="701"/>
      <c r="F30" s="701"/>
      <c r="G30" s="701"/>
      <c r="H30" s="701"/>
      <c r="I30" s="701"/>
      <c r="J30" s="701"/>
      <c r="K30" s="701"/>
      <c r="L30" s="701"/>
      <c r="M30" s="701"/>
      <c r="O30" s="701"/>
    </row>
    <row r="31" spans="2:15" ht="19.5" customHeight="1">
      <c r="B31" s="701"/>
      <c r="C31" s="701"/>
      <c r="D31" s="701"/>
      <c r="E31" s="701"/>
      <c r="F31" s="701"/>
      <c r="G31" s="701"/>
      <c r="H31" s="701"/>
      <c r="I31" s="701"/>
      <c r="J31" s="701"/>
      <c r="K31" s="701"/>
      <c r="L31" s="701"/>
      <c r="M31" s="701"/>
      <c r="O31" s="701"/>
    </row>
    <row r="32" spans="2:15" ht="19.5" customHeight="1">
      <c r="B32" s="701"/>
      <c r="C32" s="701"/>
      <c r="D32" s="701"/>
      <c r="E32" s="701"/>
      <c r="F32" s="701"/>
      <c r="G32" s="701"/>
      <c r="H32" s="701"/>
      <c r="I32" s="701"/>
      <c r="J32" s="701"/>
      <c r="K32" s="701"/>
      <c r="L32" s="701"/>
      <c r="M32" s="701"/>
      <c r="O32" s="701"/>
    </row>
    <row r="33" spans="2:15" ht="19.5" customHeight="1">
      <c r="B33" s="712"/>
      <c r="C33" s="712"/>
      <c r="D33" s="712"/>
      <c r="E33" s="712"/>
      <c r="F33" s="712"/>
      <c r="G33" s="712"/>
      <c r="H33" s="712"/>
      <c r="I33" s="712"/>
      <c r="J33" s="712"/>
      <c r="K33" s="712"/>
      <c r="L33" s="712"/>
      <c r="M33" s="712"/>
      <c r="O33" s="701"/>
    </row>
    <row r="34" spans="2:15" ht="19.5" customHeight="1">
      <c r="B34" s="712"/>
      <c r="C34" s="712"/>
      <c r="D34" s="712"/>
      <c r="E34" s="712"/>
      <c r="F34" s="712"/>
      <c r="G34" s="712"/>
      <c r="H34" s="712"/>
      <c r="I34" s="712"/>
      <c r="J34" s="712"/>
      <c r="K34" s="712"/>
      <c r="L34" s="712"/>
      <c r="M34" s="712"/>
      <c r="O34" s="701"/>
    </row>
    <row r="35" spans="2:15" ht="19.5" customHeight="1">
      <c r="B35" s="712"/>
      <c r="C35" s="712"/>
      <c r="D35" s="712"/>
      <c r="E35" s="712"/>
      <c r="F35" s="712"/>
      <c r="G35" s="712"/>
      <c r="H35" s="712"/>
      <c r="I35" s="712"/>
      <c r="J35" s="712"/>
      <c r="K35" s="712"/>
      <c r="L35" s="712"/>
      <c r="M35" s="712"/>
      <c r="O35" s="701"/>
    </row>
    <row r="36" spans="2:15" ht="19.5" customHeight="1">
      <c r="B36" s="712"/>
      <c r="C36" s="712"/>
      <c r="D36" s="712"/>
      <c r="E36" s="712"/>
      <c r="F36" s="712"/>
      <c r="G36" s="712"/>
      <c r="H36" s="712"/>
      <c r="I36" s="712"/>
      <c r="J36" s="712"/>
      <c r="K36" s="712"/>
      <c r="L36" s="712"/>
      <c r="M36" s="712"/>
      <c r="O36" s="701"/>
    </row>
    <row r="37" spans="2:15" ht="19.5" customHeight="1">
      <c r="B37" s="712"/>
      <c r="C37" s="712"/>
      <c r="D37" s="712"/>
      <c r="E37" s="712"/>
      <c r="F37" s="712"/>
      <c r="G37" s="712"/>
      <c r="H37" s="712"/>
      <c r="I37" s="712"/>
      <c r="J37" s="712"/>
      <c r="K37" s="712"/>
      <c r="L37" s="712"/>
      <c r="M37" s="712"/>
      <c r="O37" s="701"/>
    </row>
    <row r="38" spans="2:15" ht="19.5" customHeight="1">
      <c r="B38" s="712"/>
      <c r="C38" s="712"/>
      <c r="D38" s="712"/>
      <c r="E38" s="712"/>
      <c r="F38" s="712"/>
      <c r="G38" s="712"/>
      <c r="H38" s="712"/>
      <c r="I38" s="712"/>
      <c r="J38" s="712"/>
      <c r="K38" s="712"/>
      <c r="L38" s="712"/>
      <c r="M38" s="712"/>
      <c r="O38" s="701"/>
    </row>
    <row r="39" spans="2:15" ht="19.5" customHeight="1">
      <c r="B39" s="712"/>
      <c r="C39" s="712"/>
      <c r="D39" s="712"/>
      <c r="E39" s="712"/>
      <c r="F39" s="712"/>
      <c r="G39" s="712"/>
      <c r="H39" s="712"/>
      <c r="I39" s="712"/>
      <c r="J39" s="712"/>
      <c r="K39" s="712"/>
      <c r="L39" s="712"/>
      <c r="M39" s="712"/>
      <c r="O39" s="701"/>
    </row>
    <row r="40" spans="2:15" ht="19.5" customHeight="1">
      <c r="B40" s="712"/>
      <c r="C40" s="712"/>
      <c r="D40" s="712"/>
      <c r="E40" s="712"/>
      <c r="F40" s="712"/>
      <c r="G40" s="712"/>
      <c r="H40" s="712"/>
      <c r="I40" s="712"/>
      <c r="J40" s="701"/>
      <c r="O40" s="701"/>
    </row>
    <row r="41" spans="2:15" ht="18.75" customHeight="1">
      <c r="B41" s="712"/>
      <c r="C41" s="712"/>
      <c r="D41" s="712"/>
      <c r="E41" s="712"/>
      <c r="F41" s="712"/>
      <c r="G41" s="712"/>
      <c r="H41" s="712"/>
      <c r="I41" s="712"/>
      <c r="J41" s="701"/>
    </row>
    <row r="42" spans="2:15" ht="18.75" customHeight="1">
      <c r="B42" s="712"/>
      <c r="C42" s="712"/>
      <c r="D42" s="712"/>
      <c r="E42" s="712"/>
      <c r="F42" s="712"/>
      <c r="G42" s="712"/>
      <c r="H42" s="712"/>
      <c r="I42" s="712"/>
      <c r="J42" s="701"/>
    </row>
    <row r="43" spans="2:15" ht="18.75" customHeight="1"/>
  </sheetData>
  <sheetProtection algorithmName="SHA-512" hashValue="/1U+ux2/wDV+jB2VWyxuFknn/OBmKrvh7cwqiQrVThHj+HJtQkKCdPpStdyjqy+1Kmh/QdNFuKj57rxGpBB8iw==" saltValue="Uf3G/SIc00Fgwwci3Vkh6Q==" spinCount="100000" sheet="1" scenarios="1" formatCells="0" formatColumns="0" formatRows="0"/>
  <mergeCells count="5">
    <mergeCell ref="E18:F18"/>
    <mergeCell ref="E19:N22"/>
    <mergeCell ref="L3:M3"/>
    <mergeCell ref="J8:N8"/>
    <mergeCell ref="J9:N9"/>
  </mergeCells>
  <phoneticPr fontId="1"/>
  <conditionalFormatting sqref="L3:M3">
    <cfRule type="containsText" dxfId="86" priority="3" operator="containsText" text="日付を入力してください">
      <formula>NOT(ISERROR(SEARCH("日付を入力してください",L3)))</formula>
    </cfRule>
  </conditionalFormatting>
  <conditionalFormatting sqref="K12">
    <cfRule type="containsText" dxfId="85" priority="2" operator="containsText" text="(申請内容選択)">
      <formula>NOT(ISERROR(SEARCH("(申請内容選択)",K12)))</formula>
    </cfRule>
  </conditionalFormatting>
  <conditionalFormatting sqref="E18:F18">
    <cfRule type="containsText" dxfId="84" priority="1" operator="containsText" text="▼選択してください">
      <formula>NOT(ISERROR(SEARCH("▼選択してください",E18)))</formula>
    </cfRule>
  </conditionalFormatting>
  <dataValidations count="4">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 allowBlank="1" showInputMessage="1" showErrorMessage="1" promptTitle="理由を入力してください。" prompt="上記で選択した理由を入力してください。" sqref="E19:N22"/>
    <dataValidation type="list" allowBlank="1" showInputMessage="1" showErrorMessage="1" sqref="K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P13"/>
  <sheetViews>
    <sheetView view="pageBreakPreview" zoomScaleNormal="100" zoomScaleSheetLayoutView="100" workbookViewId="0"/>
  </sheetViews>
  <sheetFormatPr defaultColWidth="9" defaultRowHeight="13.5"/>
  <cols>
    <col min="1" max="1" width="1.625" style="214" customWidth="1"/>
    <col min="2" max="2" width="6.875" style="214" customWidth="1"/>
    <col min="3" max="3" width="7.125" style="214" customWidth="1"/>
    <col min="4" max="4" width="23.625" style="214" customWidth="1"/>
    <col min="5" max="5" width="18.5" style="214" customWidth="1"/>
    <col min="6" max="6" width="11.875" style="214" customWidth="1"/>
    <col min="7" max="8" width="11" style="214" customWidth="1"/>
    <col min="9" max="10" width="17.75" style="214" customWidth="1"/>
    <col min="11" max="11" width="7.625" style="214" customWidth="1"/>
    <col min="12" max="12" width="1.5" style="214" customWidth="1"/>
    <col min="13" max="13" width="10" style="214" customWidth="1"/>
    <col min="14" max="15" width="10" style="214" hidden="1" customWidth="1"/>
    <col min="16" max="16" width="9" style="214" hidden="1" customWidth="1"/>
    <col min="17" max="16384" width="9" style="214"/>
  </cols>
  <sheetData>
    <row r="1" spans="1:16" ht="8.25" customHeight="1">
      <c r="D1" s="358"/>
      <c r="E1" s="358"/>
      <c r="F1" s="358"/>
      <c r="G1" s="358"/>
      <c r="H1" s="358"/>
      <c r="I1" s="358"/>
    </row>
    <row r="2" spans="1:16" ht="21" customHeight="1" thickBot="1">
      <c r="B2" s="364" t="s">
        <v>368</v>
      </c>
      <c r="C2" s="364"/>
      <c r="F2" s="434"/>
      <c r="G2" s="256"/>
      <c r="H2" s="256"/>
      <c r="I2" s="256"/>
      <c r="J2" s="434"/>
      <c r="K2" s="885" t="s">
        <v>39</v>
      </c>
    </row>
    <row r="3" spans="1:16" ht="21" customHeight="1">
      <c r="A3" s="214" t="s">
        <v>109</v>
      </c>
      <c r="B3" s="365" t="s">
        <v>24</v>
      </c>
      <c r="C3" s="369" t="s">
        <v>264</v>
      </c>
      <c r="D3" s="366" t="s">
        <v>265</v>
      </c>
      <c r="E3" s="437"/>
      <c r="F3" s="437"/>
      <c r="G3" s="437"/>
      <c r="H3" s="367"/>
      <c r="I3" s="366" t="s">
        <v>266</v>
      </c>
      <c r="J3" s="367"/>
      <c r="K3" s="444" t="s">
        <v>267</v>
      </c>
      <c r="N3" s="714" t="s">
        <v>341</v>
      </c>
      <c r="O3" s="714"/>
      <c r="P3" s="714"/>
    </row>
    <row r="4" spans="1:16" ht="31.5" customHeight="1" thickBot="1">
      <c r="B4" s="375"/>
      <c r="C4" s="380"/>
      <c r="D4" s="376" t="s">
        <v>296</v>
      </c>
      <c r="E4" s="376" t="s">
        <v>122</v>
      </c>
      <c r="F4" s="1023" t="s">
        <v>268</v>
      </c>
      <c r="G4" s="1023" t="s">
        <v>269</v>
      </c>
      <c r="H4" s="1023" t="s">
        <v>270</v>
      </c>
      <c r="I4" s="446" t="s">
        <v>271</v>
      </c>
      <c r="J4" s="417" t="s">
        <v>199</v>
      </c>
      <c r="K4" s="453"/>
      <c r="N4" s="715" t="s">
        <v>342</v>
      </c>
      <c r="O4" s="715" t="s">
        <v>343</v>
      </c>
      <c r="P4" s="715" t="s">
        <v>344</v>
      </c>
    </row>
    <row r="5" spans="1:16" ht="60" customHeight="1">
      <c r="B5" s="1055" t="str">
        <f>IF('①6.成果目標（BM）'!B7="","",'①6.成果目標（BM）'!B7)</f>
        <v/>
      </c>
      <c r="C5" s="1037" t="str">
        <f>IF(B5="","","申請時")</f>
        <v/>
      </c>
      <c r="D5" s="1038" t="str">
        <f>IF(B5="","",VLOOKUP(B5,'①4.事業内容（BM）'!$B$5:$I$8,2,FALSE))</f>
        <v/>
      </c>
      <c r="E5" s="1039" t="str">
        <f>IF(B5="","",VLOOKUP(B5,'①4.事業内容（BM）'!$B$5:$I$8,3,FALSE))</f>
        <v/>
      </c>
      <c r="F5" s="1039" t="str">
        <f>IF(B5="","",VLOOKUP(B5,'①4.事業内容（BM）'!$B$5:$I$8,4,FALSE))</f>
        <v/>
      </c>
      <c r="G5" s="1040" t="str">
        <f>IF(B5="","",VLOOKUP(B5,'①4.事業内容（BM）'!$B$5:$I$8,5,FALSE))</f>
        <v/>
      </c>
      <c r="H5" s="1040" t="str">
        <f>IF(B5="","",VLOOKUP(B5,'①4.事業内容（BM）'!$B$5:$I$8,6,FALSE))</f>
        <v/>
      </c>
      <c r="I5" s="1041" t="str">
        <f>IF(B5="","",VLOOKUP(B5,'①7.積算内訳（BM）'!$B$6:$F$37,5,FALSE))</f>
        <v/>
      </c>
      <c r="J5" s="1042" t="str">
        <f>IF(B5="","",(VLOOKUP(B5,'①6.成果目標（BM）'!$B$7:$H$14,7,FALSE)*1000))</f>
        <v/>
      </c>
      <c r="K5" s="1043" t="str">
        <f>IF(J5="","",(J5/I5))</f>
        <v/>
      </c>
      <c r="N5" s="998" t="str">
        <f>IF(I6="",I5,I6)</f>
        <v/>
      </c>
      <c r="O5" s="998" t="str">
        <f>IF('⑦3.変更活動積算内訳（BM）'!N7="",'⑦3.変更活動積算内訳（BM）'!G7,'⑦3.変更活動積算内訳（BM）'!N7)</f>
        <v/>
      </c>
      <c r="P5" s="998" t="str">
        <f>IF('⑦3.変更活動積算内訳（BM）'!O7="",'⑦3.変更活動積算内訳（BM）'!H7,'⑦3.変更活動積算内訳（BM）'!O7)</f>
        <v/>
      </c>
    </row>
    <row r="6" spans="1:16" ht="60" customHeight="1">
      <c r="B6" s="1056"/>
      <c r="C6" s="1024" t="s">
        <v>117</v>
      </c>
      <c r="D6" s="1025"/>
      <c r="E6" s="1025"/>
      <c r="F6" s="1026"/>
      <c r="G6" s="1026"/>
      <c r="H6" s="1027"/>
      <c r="I6" s="1044" t="str">
        <f>IF('⑦3.変更活動積算内訳（BM）'!M7=0,"",'⑦3.変更活動積算内訳（BM）'!M7)</f>
        <v/>
      </c>
      <c r="J6" s="1045" t="str">
        <f>IF('⑦2.成果目標変更（BM）'!F6="","",'⑦2.成果目標変更（BM）'!F6)</f>
        <v/>
      </c>
      <c r="K6" s="1046" t="str">
        <f t="shared" ref="K6:K12" si="0">IF(J6="","",(J6/I6))</f>
        <v/>
      </c>
      <c r="N6" s="990"/>
      <c r="O6" s="990"/>
      <c r="P6" s="990"/>
    </row>
    <row r="7" spans="1:16" ht="60" customHeight="1">
      <c r="B7" s="1057" t="str">
        <f>IF('①6.成果目標（BM）'!B9="","",'①6.成果目標（BM）'!B9)</f>
        <v/>
      </c>
      <c r="C7" s="1054" t="str">
        <f>IF(B7="","","申請時")</f>
        <v/>
      </c>
      <c r="D7" s="1038" t="str">
        <f>IF(B7="","",VLOOKUP(B7,'①4.事業内容（BM）'!$B$5:$I$8,2,FALSE))</f>
        <v/>
      </c>
      <c r="E7" s="1039" t="str">
        <f>IF(B7="","",VLOOKUP(B7,'①4.事業内容（BM）'!$B$5:$I$8,3,FALSE))</f>
        <v/>
      </c>
      <c r="F7" s="1039" t="str">
        <f>IF(B7="","",VLOOKUP(B7,'①4.事業内容（BM）'!$B$5:$I$8,4,FALSE))</f>
        <v/>
      </c>
      <c r="G7" s="1040" t="str">
        <f>IF(B7="","",VLOOKUP(B7,'①4.事業内容（BM）'!$B$5:$I$8,5,FALSE))</f>
        <v/>
      </c>
      <c r="H7" s="1040" t="str">
        <f>IF(B7="","",VLOOKUP(B7,'①4.事業内容（BM）'!$B$5:$I$8,6,FALSE))</f>
        <v/>
      </c>
      <c r="I7" s="1041" t="str">
        <f>IF(B7="","",VLOOKUP(B7,'①7.積算内訳（BM）'!$B$6:$F$37,5,FALSE))</f>
        <v/>
      </c>
      <c r="J7" s="1042" t="str">
        <f>IF(B7="","",(VLOOKUP(B7,'①6.成果目標（BM）'!$B$7:$H$14,7,FALSE)*1000))</f>
        <v/>
      </c>
      <c r="K7" s="1047" t="str">
        <f t="shared" si="0"/>
        <v/>
      </c>
      <c r="N7" s="998" t="str">
        <f>IF(I8="",I7,I8)</f>
        <v/>
      </c>
      <c r="O7" s="998" t="str">
        <f>IF('⑦3.変更活動積算内訳（BM）'!N15="",'⑦3.変更活動積算内訳（BM）'!G15,'⑦3.変更活動積算内訳（BM）'!N15)</f>
        <v/>
      </c>
      <c r="P7" s="998" t="str">
        <f>IF('⑦3.変更活動積算内訳（BM）'!O15="",'⑦3.変更活動積算内訳（BM）'!H15,'⑦3.変更活動積算内訳（BM）'!O15)</f>
        <v/>
      </c>
    </row>
    <row r="8" spans="1:16" ht="60" customHeight="1">
      <c r="B8" s="1056"/>
      <c r="C8" s="1024" t="s">
        <v>117</v>
      </c>
      <c r="D8" s="1025"/>
      <c r="E8" s="1025"/>
      <c r="F8" s="1026"/>
      <c r="G8" s="1026"/>
      <c r="H8" s="1027"/>
      <c r="I8" s="1044" t="str">
        <f>IF('⑦3.変更活動積算内訳（BM）'!M15=0,"",'⑦3.変更活動積算内訳（BM）'!M15)</f>
        <v/>
      </c>
      <c r="J8" s="1045" t="str">
        <f>IF('⑦2.成果目標変更（BM）'!F8="","",'⑦2.成果目標変更（BM）'!F8)</f>
        <v/>
      </c>
      <c r="K8" s="1048" t="str">
        <f t="shared" si="0"/>
        <v/>
      </c>
      <c r="N8" s="990"/>
      <c r="O8" s="990"/>
      <c r="P8" s="990"/>
    </row>
    <row r="9" spans="1:16" ht="60" customHeight="1">
      <c r="B9" s="1057" t="str">
        <f>IF('①6.成果目標（BM）'!B11="","",'①6.成果目標（BM）'!B11)</f>
        <v/>
      </c>
      <c r="C9" s="1054" t="str">
        <f>IF(B9="","","申請時")</f>
        <v/>
      </c>
      <c r="D9" s="1038" t="str">
        <f>IF(B9="","",VLOOKUP(B9,'①4.事業内容（BM）'!$B$5:$I$8,2,FALSE))</f>
        <v/>
      </c>
      <c r="E9" s="1039" t="str">
        <f>IF(B9="","",VLOOKUP(B9,'①4.事業内容（BM）'!$B$5:$I$8,3,FALSE))</f>
        <v/>
      </c>
      <c r="F9" s="1039" t="str">
        <f>IF(B9="","",VLOOKUP(B9,'①4.事業内容（BM）'!$B$5:$I$8,4,FALSE))</f>
        <v/>
      </c>
      <c r="G9" s="1040" t="str">
        <f>IF(B9="","",VLOOKUP(B9,'①4.事業内容（BM）'!$B$5:$I$8,5,FALSE))</f>
        <v/>
      </c>
      <c r="H9" s="1040" t="str">
        <f>IF(B9="","",VLOOKUP(B9,'①4.事業内容（BM）'!$B$5:$I$8,6,FALSE))</f>
        <v/>
      </c>
      <c r="I9" s="1041" t="str">
        <f>IF(B9="","",VLOOKUP(B9,'①7.積算内訳（BM）'!$B$6:$F$37,5,FALSE))</f>
        <v/>
      </c>
      <c r="J9" s="1042" t="str">
        <f>IF(B9="","",(VLOOKUP(B9,'①6.成果目標（BM）'!$B$7:$H$14,7,FALSE)*1000))</f>
        <v/>
      </c>
      <c r="K9" s="1047" t="str">
        <f t="shared" si="0"/>
        <v/>
      </c>
      <c r="N9" s="998" t="str">
        <f>IF(I10="",I9,I10)</f>
        <v/>
      </c>
      <c r="O9" s="998" t="str">
        <f>IF('⑦3.変更活動積算内訳（BM）'!N231="",'⑦3.変更活動積算内訳（BM）'!G23,'⑦3.変更活動積算内訳（BM）'!N23)</f>
        <v/>
      </c>
      <c r="P9" s="998" t="str">
        <f>IF('⑦3.変更活動積算内訳（BM）'!O11="",'⑦3.変更活動積算内訳（BM）'!H11,'⑦3.変更活動積算内訳（BM）'!O11)</f>
        <v/>
      </c>
    </row>
    <row r="10" spans="1:16" ht="60" customHeight="1">
      <c r="B10" s="1056"/>
      <c r="C10" s="1024" t="s">
        <v>117</v>
      </c>
      <c r="D10" s="1029"/>
      <c r="E10" s="1029"/>
      <c r="F10" s="1030"/>
      <c r="G10" s="1030"/>
      <c r="H10" s="1031"/>
      <c r="I10" s="1044" t="str">
        <f>IF('⑦3.変更活動積算内訳（BM）'!M23=0,"",'⑦3.変更活動積算内訳（BM）'!M23)</f>
        <v/>
      </c>
      <c r="J10" s="1045" t="str">
        <f>IF('⑦2.成果目標変更（BM）'!F10="","",'⑦2.成果目標変更（BM）'!F10)</f>
        <v/>
      </c>
      <c r="K10" s="1048" t="str">
        <f t="shared" si="0"/>
        <v/>
      </c>
      <c r="N10" s="990"/>
      <c r="O10" s="990"/>
      <c r="P10" s="990"/>
    </row>
    <row r="11" spans="1:16" ht="60" customHeight="1">
      <c r="B11" s="1057" t="str">
        <f>IF('①6.成果目標（BM）'!B13="","",'①6.成果目標（BM）'!B13)</f>
        <v/>
      </c>
      <c r="C11" s="1054" t="str">
        <f>IF(B11="","","申請時")</f>
        <v/>
      </c>
      <c r="D11" s="1059" t="str">
        <f>IF(B11="","",VLOOKUP(B11,'①4.事業内容（BM）'!$B$5:$I$8,2,FALSE))</f>
        <v/>
      </c>
      <c r="E11" s="1060" t="str">
        <f>IF(B11="","",VLOOKUP(B11,'①4.事業内容（BM）'!$B$5:$I$8,3,FALSE))</f>
        <v/>
      </c>
      <c r="F11" s="1060" t="str">
        <f>IF(B11="","",VLOOKUP(B11,'①4.事業内容（BM）'!$B$5:$I$8,4,FALSE))</f>
        <v/>
      </c>
      <c r="G11" s="1061" t="str">
        <f>IF(B11="","",VLOOKUP(B11,'①4.事業内容（BM）'!$B$5:$I$8,5,FALSE))</f>
        <v/>
      </c>
      <c r="H11" s="1061" t="str">
        <f>IF(B11="","",VLOOKUP(B11,'①4.事業内容（BM）'!$B$5:$I$8,6,FALSE))</f>
        <v/>
      </c>
      <c r="I11" s="1049" t="str">
        <f>IF(B11="","",VLOOKUP(B11,'①7.積算内訳（BM）'!$B$6:$F$37,5,FALSE))</f>
        <v/>
      </c>
      <c r="J11" s="633" t="str">
        <f>IF(B11="","",(VLOOKUP(B11,'①6.成果目標（BM）'!$B$7:$H$14,7,FALSE)*1000))</f>
        <v/>
      </c>
      <c r="K11" s="1050" t="str">
        <f t="shared" si="0"/>
        <v/>
      </c>
      <c r="N11" s="998" t="str">
        <f>IF(I12="",I11,I12)</f>
        <v/>
      </c>
      <c r="O11" s="998" t="str">
        <f>IF('⑦3.変更活動積算内訳（BM）'!N31="",'⑦3.変更活動積算内訳（BM）'!G31,'⑦3.変更活動積算内訳（BM）'!N31)</f>
        <v/>
      </c>
      <c r="P11" s="998" t="str">
        <f>IF('⑦3.変更活動積算内訳（BM）'!O13="",'⑦3.変更活動積算内訳（BM）'!H13,'⑦3.変更活動積算内訳（BM）'!O13)</f>
        <v/>
      </c>
    </row>
    <row r="12" spans="1:16" ht="60" customHeight="1" thickBot="1">
      <c r="B12" s="1058"/>
      <c r="C12" s="1032" t="s">
        <v>117</v>
      </c>
      <c r="D12" s="1033"/>
      <c r="E12" s="1033"/>
      <c r="F12" s="1034"/>
      <c r="G12" s="1034"/>
      <c r="H12" s="1035"/>
      <c r="I12" s="1051" t="str">
        <f>IF('⑦3.変更活動積算内訳（BM）'!M31=0,"",'⑦3.変更活動積算内訳（BM）'!M31)</f>
        <v/>
      </c>
      <c r="J12" s="1052" t="str">
        <f>IF('⑦2.成果目標変更（BM）'!F12="","",'⑦2.成果目標変更（BM）'!F12)</f>
        <v/>
      </c>
      <c r="K12" s="1053" t="str">
        <f t="shared" si="0"/>
        <v/>
      </c>
      <c r="N12" s="990"/>
      <c r="O12" s="990"/>
      <c r="P12" s="990"/>
    </row>
    <row r="13" spans="1:16" ht="6" customHeight="1"/>
  </sheetData>
  <sheetProtection algorithmName="SHA-512" hashValue="ivBdEVWinMjKekgkWh3xHvK0j8wyQYYmyl6f7aAEQWppm14Ee+yltb8hLnYm4A9j3RA6DM33df2JFuZKbv6j8Q==" saltValue="M9WQS+DZ6WXTn2IhFCXGxQ==" spinCount="100000" sheet="1" scenarios="1" formatCells="0" formatColumns="0" formatRows="0"/>
  <mergeCells count="10">
    <mergeCell ref="N3:P3"/>
    <mergeCell ref="B7:B8"/>
    <mergeCell ref="B9:B10"/>
    <mergeCell ref="B11:B12"/>
    <mergeCell ref="C3:C4"/>
    <mergeCell ref="K3:K4"/>
    <mergeCell ref="D3:H3"/>
    <mergeCell ref="B3:B4"/>
    <mergeCell ref="I3:J3"/>
    <mergeCell ref="B5:B6"/>
  </mergeCells>
  <phoneticPr fontId="1"/>
  <conditionalFormatting sqref="C12 C10 C8">
    <cfRule type="containsText" dxfId="83" priority="4" operator="containsText" text="選択">
      <formula>NOT(ISERROR(SEARCH("選択",C8)))</formula>
    </cfRule>
    <cfRule type="beginsWith" dxfId="82" priority="5" operator="beginsWith" text="中止">
      <formula>LEFT(C8,LEN("中止"))="中止"</formula>
    </cfRule>
    <cfRule type="beginsWith" dxfId="81" priority="6" operator="beginsWith" text="変更">
      <formula>LEFT(C8,LEN("変更"))="変更"</formula>
    </cfRule>
  </conditionalFormatting>
  <conditionalFormatting sqref="C6">
    <cfRule type="containsText" dxfId="80" priority="1" operator="containsText" text="選択">
      <formula>NOT(ISERROR(SEARCH("選択",C6)))</formula>
    </cfRule>
    <cfRule type="beginsWith" dxfId="79" priority="2" operator="beginsWith" text="中止">
      <formula>LEFT(C6,LEN("中止"))="中止"</formula>
    </cfRule>
    <cfRule type="beginsWith" dxfId="78" priority="3" operator="beginsWith" text="変更">
      <formula>LEFT(C6,LEN("変更"))="変更"</formula>
    </cfRule>
  </conditionalFormatting>
  <dataValidations xWindow="814" yWindow="452" count="7">
    <dataValidation type="list" allowBlank="1" showInputMessage="1" showErrorMessage="1" promptTitle="選択してください。" prompt="「変更」か「中止」を選んでください。" sqref="C12 C8 C10 C6">
      <formula1>"選択,変更,中止,"</formula1>
    </dataValidation>
    <dataValidation type="whole" operator="lessThan" allowBlank="1" showInputMessage="1" showErrorMessage="1" errorTitle="入力不要です。" error="[キャンセル]をクリックしてください。" sqref="B5:B12 K5:K12 C7:I7 C9:I9 C11:I11 C5:I5">
      <formula1>0</formula1>
    </dataValidation>
    <dataValidation type="whole" operator="lessThan" allowBlank="1" showInputMessage="1" showErrorMessage="1" errorTitle="入力不要です。" error="[キャンセル]をクリックしてください。" promptTitle="直接入力できません。" prompt="⑥3.変更活動積算内訳（VC）に入力して下さい。" sqref="I6 I8 I10 I12">
      <formula1>0</formula1>
    </dataValidation>
    <dataValidation type="whole" operator="lessThan" allowBlank="1" showInputMessage="1" showErrorMessage="1" errorTitle="入力できません。" error="[キャンセル]をクリックしてください。" sqref="J5 J7 J9 J11">
      <formula1>0</formula1>
    </dataValidation>
    <dataValidation type="whole" operator="lessThan" allowBlank="1" showInputMessage="1" showErrorMessage="1" errorTitle="入力できません。" error="[キャンセル]をクリックしてください。" promptTitle="直接入力できません。" prompt="⑥2.成果目標変更（VC）に入力して下さい。" sqref="J6 J8 J10 J12">
      <formula1>0</formula1>
    </dataValidation>
    <dataValidation type="list" allowBlank="1" showInputMessage="1" showErrorMessage="1" promptTitle="選択してください。 " prompt="（１）生産段階の取組_x000a_（２）加工・貯蔵段階の取組_x000a_（３）物流・輸送段階の取組_x000a_（４）販売段階の取組_x000a_" sqref="D12">
      <formula1>"生産段階の取組,加工・貯蔵段階の取組 ,物流・輸送段階の取組,販売段階の取組"</formula1>
    </dataValidation>
    <dataValidation type="list" allowBlank="1" showInputMessage="1" showErrorMessage="1" promptTitle="選択してください。 " prompt="（１）生産段階の取組_x000a_（２）加工・貯蔵段階の取組_x000a_（３）物流・輸送段階の取組_x000a_（４）販売段階の取組_x000a_" sqref="D6 D8 D10">
      <formula1>"生産段階の取組,加工・貯蔵段階の取組 ,物流・輸送段階の取組,販売段階の取組"</formula1>
    </dataValidation>
  </dataValidations>
  <pageMargins left="0.59055118110236227" right="0.39370078740157483" top="0.74803149606299213" bottom="0.35433070866141736" header="0.31496062992125984" footer="0.15748031496062992"/>
  <pageSetup paperSize="9" scale="92" fitToHeight="0" orientation="landscape" r:id="rId1"/>
  <headerFooter>
    <oddHeader>&amp;L様式７（別添１）</oddHeader>
    <oddFooter xml:space="preserve">&amp;C&amp;"ＭＳ Ｐゴシック,標準"&amp;10&amp;P / &amp;N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G14"/>
  <sheetViews>
    <sheetView view="pageBreakPreview" zoomScaleNormal="100" zoomScaleSheetLayoutView="100" workbookViewId="0"/>
  </sheetViews>
  <sheetFormatPr defaultColWidth="9" defaultRowHeight="13.5"/>
  <cols>
    <col min="1" max="1" width="1.625" style="214" customWidth="1"/>
    <col min="2" max="2" width="6.875" style="214" customWidth="1"/>
    <col min="3" max="3" width="7.125" style="214" customWidth="1"/>
    <col min="4" max="4" width="23.625" style="214" customWidth="1"/>
    <col min="5" max="5" width="18.5" style="214" customWidth="1"/>
    <col min="6" max="6" width="17.75" style="214" customWidth="1"/>
    <col min="7" max="7" width="60" style="214" customWidth="1"/>
    <col min="8" max="8" width="1.5" style="214" customWidth="1"/>
    <col min="9" max="11" width="9.125" style="214" customWidth="1"/>
    <col min="12" max="16384" width="9" style="214"/>
  </cols>
  <sheetData>
    <row r="1" spans="1:7" ht="8.25" customHeight="1">
      <c r="D1" s="358"/>
      <c r="E1" s="358"/>
    </row>
    <row r="2" spans="1:7" ht="21" customHeight="1" thickBot="1">
      <c r="B2" s="364" t="s">
        <v>568</v>
      </c>
      <c r="C2" s="364"/>
      <c r="F2" s="434"/>
      <c r="G2" s="885"/>
    </row>
    <row r="3" spans="1:7" ht="21" customHeight="1">
      <c r="A3" s="214" t="s">
        <v>109</v>
      </c>
      <c r="B3" s="365" t="s">
        <v>24</v>
      </c>
      <c r="C3" s="369" t="s">
        <v>264</v>
      </c>
      <c r="D3" s="366" t="s">
        <v>340</v>
      </c>
      <c r="E3" s="367"/>
      <c r="F3" s="366" t="s">
        <v>200</v>
      </c>
      <c r="G3" s="1062"/>
    </row>
    <row r="4" spans="1:7" ht="31.5" customHeight="1" thickBot="1">
      <c r="B4" s="375"/>
      <c r="C4" s="380"/>
      <c r="D4" s="376" t="s">
        <v>296</v>
      </c>
      <c r="E4" s="376" t="s">
        <v>122</v>
      </c>
      <c r="F4" s="417" t="s">
        <v>201</v>
      </c>
      <c r="G4" s="418" t="s">
        <v>202</v>
      </c>
    </row>
    <row r="5" spans="1:7" ht="59.25" customHeight="1">
      <c r="B5" s="1055" t="str">
        <f>IF('①6.成果目標（BM）'!B7="","",'①6.成果目標（BM）'!B7)</f>
        <v/>
      </c>
      <c r="C5" s="1037" t="str">
        <f>IF(B5="","","申請時")</f>
        <v/>
      </c>
      <c r="D5" s="1038" t="str">
        <f>IF(B5="","",VLOOKUP(B5,'①4.事業内容（BM）'!$B$5:$I$8,2,FALSE))</f>
        <v/>
      </c>
      <c r="E5" s="1038" t="str">
        <f>IF(B5="","",VLOOKUP(B5,'①4.事業内容（BM）'!$B$5:$I$8,3,FALSE))</f>
        <v/>
      </c>
      <c r="F5" s="1042" t="str">
        <f>IF(B5="","",(VLOOKUP(B5,'①6.成果目標（BM）'!$B$7:$H$14,7,FALSE)*1000))</f>
        <v/>
      </c>
      <c r="G5" s="1065" t="str">
        <f>IF('⑦2.成果目標変更（BM）'!B5="","",VLOOKUP(B5,'①6.成果目標（BM）'!B$19:M$22,6,FALSE))</f>
        <v/>
      </c>
    </row>
    <row r="6" spans="1:7" ht="59.25" customHeight="1">
      <c r="B6" s="1056"/>
      <c r="C6" s="1066" t="str">
        <f>IF('⑦1.活動計画変更（BM）'!C6="選択","",'⑦1.活動計画変更（BM）'!C6)</f>
        <v/>
      </c>
      <c r="D6" s="1067" t="str">
        <f>IF('⑦1.活動計画変更（BM）'!C6="","",IF('⑦1.活動計画変更（BM）'!C6="変更",'⑦1.活動計画変更（BM）'!D6,""))</f>
        <v/>
      </c>
      <c r="E6" s="1067" t="str">
        <f>IF('⑦1.活動計画変更（BM）'!C6="","",IF('⑦1.活動計画変更（BM）'!C6="変更",'⑦1.活動計画変更（BM）'!E6,""))</f>
        <v/>
      </c>
      <c r="F6" s="1028"/>
      <c r="G6" s="1063"/>
    </row>
    <row r="7" spans="1:7" ht="59.25" customHeight="1">
      <c r="B7" s="1057" t="str">
        <f>IF('①6.成果目標（BM）'!B9="","",'①6.成果目標（BM）'!B9)</f>
        <v/>
      </c>
      <c r="C7" s="1054" t="str">
        <f>IF(B7="","","申請時")</f>
        <v/>
      </c>
      <c r="D7" s="1038" t="str">
        <f>IF(B7="","",VLOOKUP(B7,'①4.事業内容（BM）'!$B$5:$I$8,2,FALSE))</f>
        <v/>
      </c>
      <c r="E7" s="1038" t="str">
        <f>IF(B7="","",VLOOKUP(B7,'①4.事業内容（BM）'!$B$5:$I$8,3,FALSE))</f>
        <v/>
      </c>
      <c r="F7" s="1042" t="str">
        <f>IF(B7="","",(VLOOKUP(B7,'①6.成果目標（BM）'!$B$7:$H$14,7,FALSE)*1000))</f>
        <v/>
      </c>
      <c r="G7" s="1065" t="str">
        <f>IF('⑦2.成果目標変更（BM）'!B7="","",VLOOKUP(B7,'①6.成果目標（BM）'!B$19:M$22,6,FALSE))</f>
        <v/>
      </c>
    </row>
    <row r="8" spans="1:7" ht="59.25" customHeight="1">
      <c r="B8" s="1056"/>
      <c r="C8" s="1066" t="str">
        <f>IF('⑦1.活動計画変更（BM）'!C8="選択","",'⑦1.活動計画変更（BM）'!C8)</f>
        <v/>
      </c>
      <c r="D8" s="1067" t="str">
        <f>IF('⑦1.活動計画変更（BM）'!C8="","",IF('⑦1.活動計画変更（BM）'!C8="変更",'⑦1.活動計画変更（BM）'!D8,""))</f>
        <v/>
      </c>
      <c r="E8" s="1067" t="str">
        <f>IF('⑦1.活動計画変更（BM）'!C8="","",IF('⑦1.活動計画変更（BM）'!C8="変更",'⑦1.活動計画変更（BM）'!E8,""))</f>
        <v/>
      </c>
      <c r="F8" s="1028"/>
      <c r="G8" s="1063"/>
    </row>
    <row r="9" spans="1:7" ht="59.25" customHeight="1">
      <c r="B9" s="1057" t="str">
        <f>IF('①6.成果目標（BM）'!B11="","",'①6.成果目標（BM）'!B11)</f>
        <v/>
      </c>
      <c r="C9" s="1054" t="str">
        <f>IF(B9="","","申請時")</f>
        <v/>
      </c>
      <c r="D9" s="1038" t="str">
        <f>IF(B9="","",VLOOKUP(B9,'①4.事業内容（BM）'!$B$5:$I$8,2,FALSE))</f>
        <v/>
      </c>
      <c r="E9" s="1038" t="str">
        <f>IF(B9="","",VLOOKUP(B9,'①4.事業内容（BM）'!$B$5:$I$8,3,FALSE))</f>
        <v/>
      </c>
      <c r="F9" s="1042" t="str">
        <f>IF(B9="","",(VLOOKUP(B9,'①6.成果目標（BM）'!$B$7:$H$14,7,FALSE)*1000))</f>
        <v/>
      </c>
      <c r="G9" s="1065" t="str">
        <f>IF('⑦2.成果目標変更（BM）'!B9="","",VLOOKUP(B9,'①6.成果目標（BM）'!B$19:M$22,6,FALSE))</f>
        <v/>
      </c>
    </row>
    <row r="10" spans="1:7" ht="59.25" customHeight="1">
      <c r="B10" s="1056"/>
      <c r="C10" s="1066" t="str">
        <f>IF('⑦1.活動計画変更（BM）'!C10="選択","",'⑦1.活動計画変更（BM）'!C10)</f>
        <v/>
      </c>
      <c r="D10" s="1067" t="str">
        <f>IF('⑦1.活動計画変更（BM）'!C10="","",IF('⑦1.活動計画変更（BM）'!C10="変更",'⑦1.活動計画変更（BM）'!D10,""))</f>
        <v/>
      </c>
      <c r="E10" s="1067" t="str">
        <f>IF('⑦1.活動計画変更（BM）'!C10="","",IF('⑦1.活動計画変更（BM）'!C10="変更",'⑦1.活動計画変更（BM）'!E10,""))</f>
        <v/>
      </c>
      <c r="F10" s="1028"/>
      <c r="G10" s="1063"/>
    </row>
    <row r="11" spans="1:7" ht="58.5" customHeight="1">
      <c r="B11" s="1057" t="str">
        <f>IF('①6.成果目標（BM）'!B13="","",'①6.成果目標（BM）'!B13)</f>
        <v/>
      </c>
      <c r="C11" s="1054" t="str">
        <f>IF(B11="","","申請時")</f>
        <v/>
      </c>
      <c r="D11" s="1038" t="str">
        <f>IF(B11="","",VLOOKUP(B11,'①4.事業内容（BM）'!$B$5:$I$8,2,FALSE))</f>
        <v/>
      </c>
      <c r="E11" s="1038" t="str">
        <f>IF(B11="","",VLOOKUP(B11,'①4.事業内容（BM）'!$B$5:$I$8,3,FALSE))</f>
        <v/>
      </c>
      <c r="F11" s="1042" t="str">
        <f>IF(B11="","",(VLOOKUP(B11,'①6.成果目標（BM）'!$B$7:$H$14,7,FALSE)*1000))</f>
        <v/>
      </c>
      <c r="G11" s="1065" t="str">
        <f>IF('⑦2.成果目標変更（BM）'!B11="","",VLOOKUP(B11,'①6.成果目標（BM）'!B$19:M$22,6,FALSE))</f>
        <v/>
      </c>
    </row>
    <row r="12" spans="1:7" ht="58.5" customHeight="1" thickBot="1">
      <c r="B12" s="1058"/>
      <c r="C12" s="1068" t="str">
        <f>IF('⑦1.活動計画変更（BM）'!C12="選択","",'⑦1.活動計画変更（BM）'!C12)</f>
        <v/>
      </c>
      <c r="D12" s="1069" t="str">
        <f>IF('⑦1.活動計画変更（BM）'!C12="","",IF('⑦1.活動計画変更（BM）'!C12="変更",'⑦1.活動計画変更（BM）'!D12,""))</f>
        <v/>
      </c>
      <c r="E12" s="1069" t="str">
        <f>IF('⑦1.活動計画変更（BM）'!C12="","",IF('⑦1.活動計画変更（BM）'!C12="変更",'⑦1.活動計画変更（BM）'!E12,""))</f>
        <v/>
      </c>
      <c r="F12" s="1036"/>
      <c r="G12" s="1064"/>
    </row>
    <row r="13" spans="1:7" ht="13.5" customHeight="1">
      <c r="B13" s="499" t="s">
        <v>415</v>
      </c>
      <c r="C13" s="500" t="s">
        <v>416</v>
      </c>
    </row>
    <row r="14" spans="1:7">
      <c r="B14" s="499" t="s">
        <v>417</v>
      </c>
      <c r="C14" s="363" t="s">
        <v>564</v>
      </c>
    </row>
  </sheetData>
  <sheetProtection algorithmName="SHA-512" hashValue="JmgdM2iEyZgSvVHNtN6vJ6wy2L2iyFpvPZGcXJQYTP+HvPSh+kET8G8KFRvUWn9eh3bWWZfwDDem2QREd1E0Fg==" saltValue="FahGiGXCSh+0+s6LKXBecA==" spinCount="100000" sheet="1" scenarios="1" formatCells="0" formatColumns="0" formatRows="0"/>
  <mergeCells count="8">
    <mergeCell ref="B7:B8"/>
    <mergeCell ref="B9:B10"/>
    <mergeCell ref="B11:B12"/>
    <mergeCell ref="F3:G3"/>
    <mergeCell ref="B3:B4"/>
    <mergeCell ref="C3:C4"/>
    <mergeCell ref="B5:B6"/>
    <mergeCell ref="D3:E3"/>
  </mergeCells>
  <phoneticPr fontId="1"/>
  <conditionalFormatting sqref="C12">
    <cfRule type="containsText" dxfId="77" priority="7" operator="containsText" text="変更">
      <formula>NOT(ISERROR(SEARCH("変更",C12)))</formula>
    </cfRule>
    <cfRule type="containsText" dxfId="76" priority="8" operator="containsText" text="中止">
      <formula>NOT(ISERROR(SEARCH("中止",C12)))</formula>
    </cfRule>
  </conditionalFormatting>
  <conditionalFormatting sqref="C6">
    <cfRule type="containsText" dxfId="75" priority="5" operator="containsText" text="変更">
      <formula>NOT(ISERROR(SEARCH("変更",C6)))</formula>
    </cfRule>
    <cfRule type="containsText" dxfId="74" priority="6" operator="containsText" text="中止">
      <formula>NOT(ISERROR(SEARCH("中止",C6)))</formula>
    </cfRule>
  </conditionalFormatting>
  <conditionalFormatting sqref="C8">
    <cfRule type="containsText" dxfId="73" priority="3" operator="containsText" text="変更">
      <formula>NOT(ISERROR(SEARCH("変更",C8)))</formula>
    </cfRule>
    <cfRule type="containsText" dxfId="72" priority="4" operator="containsText" text="中止">
      <formula>NOT(ISERROR(SEARCH("中止",C8)))</formula>
    </cfRule>
  </conditionalFormatting>
  <conditionalFormatting sqref="C10">
    <cfRule type="containsText" dxfId="71" priority="1" operator="containsText" text="変更">
      <formula>NOT(ISERROR(SEARCH("変更",C10)))</formula>
    </cfRule>
    <cfRule type="containsText" dxfId="70" priority="2" operator="containsText" text="中止">
      <formula>NOT(ISERROR(SEARCH("中止",C10)))</formula>
    </cfRule>
  </conditionalFormatting>
  <dataValidations count="1">
    <dataValidation type="whole" operator="lessThan" allowBlank="1" showInputMessage="1" showErrorMessage="1" errorTitle="入力不要です。" error="[キャンセル]をクリックしてください。" sqref="D6:E6 D8:E8 D10:E10 D12:E12">
      <formula1>0</formula1>
    </dataValidation>
  </dataValidations>
  <pageMargins left="0.59055118110236227" right="0.39370078740157483" top="0.74803149606299213" bottom="0.31496062992125984"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43"/>
  <sheetViews>
    <sheetView view="pageBreakPreview" zoomScaleNormal="100" zoomScaleSheetLayoutView="100" workbookViewId="0"/>
  </sheetViews>
  <sheetFormatPr defaultRowHeight="13.5"/>
  <cols>
    <col min="1" max="1" width="1.625" style="214" customWidth="1"/>
    <col min="2" max="2" width="6.875" style="214" customWidth="1"/>
    <col min="3" max="3" width="22.125" style="214" customWidth="1"/>
    <col min="4" max="4" width="21.375" style="214" customWidth="1"/>
    <col min="5" max="5" width="14.375" style="214" customWidth="1"/>
    <col min="6" max="8" width="14.5" style="214" customWidth="1"/>
    <col min="9" max="9" width="6.875" style="214" customWidth="1"/>
    <col min="10" max="10" width="22.125" style="214" customWidth="1"/>
    <col min="11" max="11" width="21.375" style="214" customWidth="1"/>
    <col min="12" max="15" width="17.75" style="214" customWidth="1"/>
    <col min="16" max="16" width="21.5" style="214" customWidth="1"/>
    <col min="17" max="17" width="10.125" style="214" customWidth="1"/>
    <col min="18" max="18" width="9" style="214"/>
    <col min="19" max="19" width="1.625" style="214" customWidth="1"/>
    <col min="20" max="16384" width="9" style="214"/>
  </cols>
  <sheetData>
    <row r="1" spans="2:21" ht="9" customHeight="1"/>
    <row r="2" spans="2:21" s="558" customFormat="1" ht="18.75" customHeight="1" thickBot="1">
      <c r="B2" s="412" t="s">
        <v>369</v>
      </c>
      <c r="C2" s="556"/>
      <c r="D2" s="1070"/>
      <c r="E2" s="556"/>
      <c r="F2" s="556"/>
      <c r="G2" s="556"/>
      <c r="I2" s="412"/>
      <c r="J2" s="556"/>
      <c r="K2" s="1070"/>
      <c r="L2" s="556"/>
      <c r="M2" s="556"/>
      <c r="N2" s="556"/>
      <c r="Q2" s="1071" t="s">
        <v>39</v>
      </c>
      <c r="R2" s="1071"/>
    </row>
    <row r="3" spans="2:21" s="558" customFormat="1" ht="27" customHeight="1" thickBot="1">
      <c r="B3" s="1072" t="s">
        <v>103</v>
      </c>
      <c r="C3" s="1073"/>
      <c r="D3" s="1073"/>
      <c r="E3" s="1073"/>
      <c r="F3" s="1073"/>
      <c r="G3" s="1073"/>
      <c r="H3" s="1074"/>
      <c r="I3" s="1075" t="s">
        <v>104</v>
      </c>
      <c r="J3" s="1076"/>
      <c r="K3" s="1076"/>
      <c r="L3" s="1076"/>
      <c r="M3" s="1076"/>
      <c r="N3" s="1076"/>
      <c r="O3" s="1076"/>
      <c r="P3" s="1076"/>
      <c r="Q3" s="1076"/>
      <c r="R3" s="1077"/>
    </row>
    <row r="4" spans="2:21" ht="22.5" customHeight="1">
      <c r="B4" s="560" t="s">
        <v>193</v>
      </c>
      <c r="C4" s="561"/>
      <c r="D4" s="562"/>
      <c r="E4" s="563" t="s">
        <v>244</v>
      </c>
      <c r="F4" s="562" t="s">
        <v>194</v>
      </c>
      <c r="G4" s="562"/>
      <c r="H4" s="1078"/>
      <c r="I4" s="1079" t="s">
        <v>193</v>
      </c>
      <c r="J4" s="1080"/>
      <c r="K4" s="1081"/>
      <c r="L4" s="368" t="s">
        <v>198</v>
      </c>
      <c r="M4" s="372" t="s">
        <v>194</v>
      </c>
      <c r="N4" s="372"/>
      <c r="O4" s="372"/>
      <c r="P4" s="559" t="s">
        <v>31</v>
      </c>
      <c r="Q4" s="372" t="s">
        <v>183</v>
      </c>
      <c r="R4" s="373"/>
    </row>
    <row r="5" spans="2:21" ht="30.75" customHeight="1" thickBot="1">
      <c r="B5" s="560"/>
      <c r="C5" s="561"/>
      <c r="D5" s="562"/>
      <c r="E5" s="563"/>
      <c r="F5" s="565" t="s">
        <v>243</v>
      </c>
      <c r="G5" s="565" t="s">
        <v>196</v>
      </c>
      <c r="H5" s="1082" t="s">
        <v>185</v>
      </c>
      <c r="I5" s="1083"/>
      <c r="J5" s="1084"/>
      <c r="K5" s="1085"/>
      <c r="L5" s="563"/>
      <c r="M5" s="564" t="s">
        <v>195</v>
      </c>
      <c r="N5" s="565" t="s">
        <v>196</v>
      </c>
      <c r="O5" s="564" t="s">
        <v>197</v>
      </c>
      <c r="P5" s="566"/>
      <c r="Q5" s="562"/>
      <c r="R5" s="567"/>
    </row>
    <row r="6" spans="2:21" ht="33" customHeight="1" thickBot="1">
      <c r="B6" s="1086" t="s">
        <v>370</v>
      </c>
      <c r="C6" s="1087"/>
      <c r="D6" s="1087"/>
      <c r="E6" s="620">
        <f>SUM(E7,E15,E23,E31)</f>
        <v>0</v>
      </c>
      <c r="F6" s="620">
        <f t="shared" ref="F6" si="0">SUM(F7,F15,F23,F31)</f>
        <v>0</v>
      </c>
      <c r="G6" s="620">
        <f>SUM(G7,G15,G23,G31)</f>
        <v>0</v>
      </c>
      <c r="H6" s="1092">
        <f>SUM(H7,H15,H23,H31)</f>
        <v>0</v>
      </c>
      <c r="I6" s="1093" t="str">
        <f>B6</f>
        <v>先進性のある輸出ビジネスモデルを構築するための実証支援事業計</v>
      </c>
      <c r="J6" s="1094"/>
      <c r="K6" s="1094"/>
      <c r="L6" s="620">
        <f>SUM(M6:O6)</f>
        <v>0</v>
      </c>
      <c r="M6" s="620">
        <f>SUM(M7,M15,M23,M31)</f>
        <v>0</v>
      </c>
      <c r="N6" s="620">
        <f>SUM(N7,N15,N23,N31)</f>
        <v>0</v>
      </c>
      <c r="O6" s="620">
        <f>SUM(O7,O15,O23,O31)</f>
        <v>0</v>
      </c>
      <c r="P6" s="570"/>
      <c r="Q6" s="571"/>
      <c r="R6" s="572"/>
      <c r="S6" s="573"/>
      <c r="T6" s="573"/>
      <c r="U6" s="413"/>
    </row>
    <row r="7" spans="2:21" ht="33" customHeight="1" thickTop="1">
      <c r="B7" s="622" t="str">
        <f>IF('①7.積算内訳（BM）'!B6="","",'①7.積算内訳（BM）'!B6)</f>
        <v/>
      </c>
      <c r="C7" s="623" t="str">
        <f>IF('①7.積算内訳（BM）'!C6="","",'①7.積算内訳（BM）'!C6)</f>
        <v/>
      </c>
      <c r="D7" s="624" t="str">
        <f>IF('①7.積算内訳（BM）'!D6="","",'①7.積算内訳（BM）'!D6)</f>
        <v/>
      </c>
      <c r="E7" s="621" t="str">
        <f>IF(SUM(E8:E14)=0,"",SUM(E8:E14))</f>
        <v/>
      </c>
      <c r="F7" s="621" t="str">
        <f t="shared" ref="F7" si="1">IF(SUM(F8:F14)=0,"",SUM(F8:F14))</f>
        <v/>
      </c>
      <c r="G7" s="621" t="str">
        <f t="shared" ref="G7" si="2">IF(SUM(G8:G14)=0,"",SUM(G8:G14))</f>
        <v/>
      </c>
      <c r="H7" s="1095" t="str">
        <f t="shared" ref="H7" si="3">IF(SUM(H8:H14)=0,"",SUM(H8:H14))</f>
        <v/>
      </c>
      <c r="I7" s="1096" t="str">
        <f>IF('⑦1.活動計画変更（BM）'!C6="変更",'⑦1.活動計画変更（BM）'!B5,IF('⑦1.活動計画変更（BM）'!C6="中止",'⑦1.活動計画変更（BM）'!B5,""))</f>
        <v/>
      </c>
      <c r="J7" s="623" t="str">
        <f>IF('⑦1.活動計画変更（BM）'!C6="変更",'⑦1.活動計画変更（BM）'!D6,"")</f>
        <v/>
      </c>
      <c r="K7" s="624" t="str">
        <f>IF('⑦1.活動計画変更（BM）'!C6="変更",'⑦1.活動計画変更（BM）'!E6,"")</f>
        <v/>
      </c>
      <c r="L7" s="621" t="str">
        <f>IF(SUM(L8:L14)=0,"",SUM(L8:L14))</f>
        <v/>
      </c>
      <c r="M7" s="621" t="str">
        <f>IF(SUM(M8:M14)=0,"",SUM(M8:M14))</f>
        <v/>
      </c>
      <c r="N7" s="621" t="str">
        <f>IF(SUM(N8:N14)=0,"",SUM(N8:N14))</f>
        <v/>
      </c>
      <c r="O7" s="621" t="str">
        <f>IF(SUM(O8:O14)=0,"",SUM(O8:O14))</f>
        <v/>
      </c>
      <c r="P7" s="574"/>
      <c r="Q7" s="575"/>
      <c r="R7" s="576"/>
      <c r="S7" s="577"/>
      <c r="T7" s="573"/>
      <c r="U7" s="413"/>
    </row>
    <row r="8" spans="2:21" ht="17.25" customHeight="1">
      <c r="B8" s="578"/>
      <c r="C8" s="579" t="s">
        <v>114</v>
      </c>
      <c r="D8" s="580"/>
      <c r="E8" s="633" t="str">
        <f>IF(SUM(F8:H8)=0,"",SUM(F8:H8))</f>
        <v/>
      </c>
      <c r="F8" s="633" t="str">
        <f>IF('①7.積算内訳（BM）'!F7="","",'①7.積算内訳（BM）'!F7)</f>
        <v/>
      </c>
      <c r="G8" s="633" t="str">
        <f>IF('①7.積算内訳（BM）'!G7="","",'①7.積算内訳（BM）'!G7)</f>
        <v/>
      </c>
      <c r="H8" s="1097" t="str">
        <f>IF('①7.積算内訳（BM）'!H7="","",'①7.積算内訳（BM）'!H7)</f>
        <v/>
      </c>
      <c r="I8" s="1098" t="str">
        <f>IF('⑦1.活動計画変更（BM）'!C6="選択","",IF('⑦1.活動計画変更（BM）'!C6="変更",'⑦1.活動計画変更（BM）'!C6,IF('⑦1.活動計画変更（BM）'!C6="中止","中止","")))</f>
        <v/>
      </c>
      <c r="J8" s="579" t="s">
        <v>114</v>
      </c>
      <c r="K8" s="580"/>
      <c r="L8" s="633" t="str">
        <f>IF(SUM(M8:O8)=0,"",SUM(M8:O8))</f>
        <v/>
      </c>
      <c r="M8" s="581"/>
      <c r="N8" s="581"/>
      <c r="O8" s="581"/>
      <c r="P8" s="582"/>
      <c r="Q8" s="583"/>
      <c r="R8" s="584"/>
      <c r="S8" s="577"/>
      <c r="T8" s="573"/>
      <c r="U8" s="413"/>
    </row>
    <row r="9" spans="2:21" ht="17.25" customHeight="1">
      <c r="B9" s="585"/>
      <c r="C9" s="586" t="s">
        <v>113</v>
      </c>
      <c r="D9" s="587"/>
      <c r="E9" s="634" t="str">
        <f t="shared" ref="E9:E14" si="4">IF(SUM(F9:H9)=0,"",SUM(F9:H9))</f>
        <v/>
      </c>
      <c r="F9" s="634" t="str">
        <f>IF('①7.積算内訳（BM）'!F8="","",'①7.積算内訳（BM）'!F8)</f>
        <v/>
      </c>
      <c r="G9" s="634" t="str">
        <f>IF('①7.積算内訳（BM）'!G8="","",'①7.積算内訳（BM）'!G8)</f>
        <v/>
      </c>
      <c r="H9" s="1099" t="str">
        <f>IF('①7.積算内訳（BM）'!H8="","",'①7.積算内訳（BM）'!H8)</f>
        <v/>
      </c>
      <c r="I9" s="1100"/>
      <c r="J9" s="586" t="s">
        <v>113</v>
      </c>
      <c r="K9" s="587"/>
      <c r="L9" s="634" t="str">
        <f t="shared" ref="L9:L14" si="5">IF(SUM(M9:O9)=0,"",SUM(M9:O9))</f>
        <v/>
      </c>
      <c r="M9" s="588"/>
      <c r="N9" s="588"/>
      <c r="O9" s="588"/>
      <c r="P9" s="589"/>
      <c r="Q9" s="590"/>
      <c r="R9" s="591"/>
      <c r="S9" s="592"/>
      <c r="T9" s="593"/>
      <c r="U9" s="413"/>
    </row>
    <row r="10" spans="2:21" ht="17.25" customHeight="1">
      <c r="B10" s="585"/>
      <c r="C10" s="586" t="s">
        <v>112</v>
      </c>
      <c r="D10" s="587"/>
      <c r="E10" s="634" t="str">
        <f t="shared" si="4"/>
        <v/>
      </c>
      <c r="F10" s="634" t="str">
        <f>IF('①7.積算内訳（BM）'!F9="","",'①7.積算内訳（BM）'!F9)</f>
        <v/>
      </c>
      <c r="G10" s="634" t="str">
        <f>IF('①7.積算内訳（BM）'!G9="","",'①7.積算内訳（BM）'!G9)</f>
        <v/>
      </c>
      <c r="H10" s="1099" t="str">
        <f>IF('①7.積算内訳（BM）'!H9="","",'①7.積算内訳（BM）'!H9)</f>
        <v/>
      </c>
      <c r="I10" s="1100"/>
      <c r="J10" s="586" t="s">
        <v>112</v>
      </c>
      <c r="K10" s="587"/>
      <c r="L10" s="634" t="str">
        <f t="shared" si="5"/>
        <v/>
      </c>
      <c r="M10" s="588"/>
      <c r="N10" s="588"/>
      <c r="O10" s="588"/>
      <c r="P10" s="589"/>
      <c r="Q10" s="590"/>
      <c r="R10" s="591"/>
      <c r="S10" s="592"/>
      <c r="T10" s="593"/>
      <c r="U10" s="413"/>
    </row>
    <row r="11" spans="2:21" ht="17.25" customHeight="1">
      <c r="B11" s="585"/>
      <c r="C11" s="586" t="s">
        <v>389</v>
      </c>
      <c r="D11" s="587"/>
      <c r="E11" s="634" t="str">
        <f t="shared" si="4"/>
        <v/>
      </c>
      <c r="F11" s="634" t="str">
        <f>IF('①7.積算内訳（BM）'!F10="","",'①7.積算内訳（BM）'!F10)</f>
        <v/>
      </c>
      <c r="G11" s="634" t="str">
        <f>IF('①7.積算内訳（BM）'!G10="","",'①7.積算内訳（BM）'!G10)</f>
        <v/>
      </c>
      <c r="H11" s="1099" t="str">
        <f>IF('①7.積算内訳（BM）'!H10="","",'①7.積算内訳（BM）'!H10)</f>
        <v/>
      </c>
      <c r="I11" s="1100"/>
      <c r="J11" s="586" t="s">
        <v>389</v>
      </c>
      <c r="K11" s="587"/>
      <c r="L11" s="634" t="str">
        <f t="shared" si="5"/>
        <v/>
      </c>
      <c r="M11" s="588"/>
      <c r="N11" s="588"/>
      <c r="O11" s="588"/>
      <c r="P11" s="589"/>
      <c r="Q11" s="590"/>
      <c r="R11" s="591"/>
      <c r="S11" s="592"/>
      <c r="T11" s="593"/>
      <c r="U11" s="413"/>
    </row>
    <row r="12" spans="2:21" ht="17.25" customHeight="1">
      <c r="B12" s="585"/>
      <c r="C12" s="594" t="s">
        <v>537</v>
      </c>
      <c r="D12" s="587"/>
      <c r="E12" s="634" t="str">
        <f t="shared" si="4"/>
        <v/>
      </c>
      <c r="F12" s="634" t="str">
        <f>IF('①7.積算内訳（BM）'!F11="","",'①7.積算内訳（BM）'!F11)</f>
        <v/>
      </c>
      <c r="G12" s="634" t="str">
        <f>IF('①7.積算内訳（BM）'!G11="","",'①7.積算内訳（BM）'!G11)</f>
        <v/>
      </c>
      <c r="H12" s="1099" t="str">
        <f>IF('①7.積算内訳（BM）'!H11="","",'①7.積算内訳（BM）'!H11)</f>
        <v/>
      </c>
      <c r="I12" s="1100"/>
      <c r="J12" s="594" t="s">
        <v>537</v>
      </c>
      <c r="K12" s="587"/>
      <c r="L12" s="634" t="str">
        <f t="shared" si="5"/>
        <v/>
      </c>
      <c r="M12" s="588"/>
      <c r="N12" s="588"/>
      <c r="O12" s="588"/>
      <c r="P12" s="589"/>
      <c r="Q12" s="590"/>
      <c r="R12" s="591"/>
      <c r="S12" s="577"/>
      <c r="T12" s="573"/>
      <c r="U12" s="413"/>
    </row>
    <row r="13" spans="2:21" ht="17.25" customHeight="1">
      <c r="B13" s="585"/>
      <c r="C13" s="586" t="s">
        <v>111</v>
      </c>
      <c r="D13" s="587"/>
      <c r="E13" s="634" t="str">
        <f t="shared" si="4"/>
        <v/>
      </c>
      <c r="F13" s="1101" t="str">
        <f>IF('①7.積算内訳（BM）'!F12="","",'①7.積算内訳（BM）'!F12)</f>
        <v/>
      </c>
      <c r="G13" s="1101" t="str">
        <f>IF('①7.積算内訳（BM）'!G12="","",'①7.積算内訳（BM）'!G12)</f>
        <v/>
      </c>
      <c r="H13" s="1099" t="str">
        <f>IF('①7.積算内訳（BM）'!H12="","",'①7.積算内訳（BM）'!H12)</f>
        <v/>
      </c>
      <c r="I13" s="1100"/>
      <c r="J13" s="586" t="s">
        <v>111</v>
      </c>
      <c r="K13" s="587"/>
      <c r="L13" s="634" t="str">
        <f t="shared" si="5"/>
        <v/>
      </c>
      <c r="M13" s="595"/>
      <c r="N13" s="595"/>
      <c r="O13" s="595"/>
      <c r="P13" s="589"/>
      <c r="Q13" s="596"/>
      <c r="R13" s="597"/>
      <c r="S13" s="577"/>
      <c r="T13" s="573"/>
      <c r="U13" s="413"/>
    </row>
    <row r="14" spans="2:21" ht="17.25" customHeight="1" thickBot="1">
      <c r="B14" s="598"/>
      <c r="C14" s="599" t="s">
        <v>110</v>
      </c>
      <c r="D14" s="1088"/>
      <c r="E14" s="635" t="str">
        <f t="shared" si="4"/>
        <v/>
      </c>
      <c r="F14" s="635" t="str">
        <f>IF('①7.積算内訳（BM）'!F13="","",'①7.積算内訳（BM）'!F13)</f>
        <v/>
      </c>
      <c r="G14" s="635" t="str">
        <f>IF('①7.積算内訳（BM）'!G13="","",'①7.積算内訳（BM）'!G13)</f>
        <v/>
      </c>
      <c r="H14" s="1102" t="str">
        <f>IF('①7.積算内訳（BM）'!H13="","",'①7.積算内訳（BM）'!H13)</f>
        <v/>
      </c>
      <c r="I14" s="1103"/>
      <c r="J14" s="599" t="s">
        <v>110</v>
      </c>
      <c r="K14" s="1089"/>
      <c r="L14" s="635" t="str">
        <f t="shared" si="5"/>
        <v/>
      </c>
      <c r="M14" s="601"/>
      <c r="N14" s="601"/>
      <c r="O14" s="601"/>
      <c r="P14" s="602"/>
      <c r="Q14" s="603"/>
      <c r="R14" s="604"/>
      <c r="S14" s="577"/>
      <c r="T14" s="573"/>
      <c r="U14" s="413"/>
    </row>
    <row r="15" spans="2:21" ht="33" customHeight="1">
      <c r="B15" s="625" t="str">
        <f>IF('①7.積算内訳（BM）'!B14="","",'①7.積算内訳（BM）'!B14)</f>
        <v/>
      </c>
      <c r="C15" s="626" t="str">
        <f>IF('①7.積算内訳（BM）'!C14="","",'①7.積算内訳（BM）'!C14)</f>
        <v/>
      </c>
      <c r="D15" s="627" t="str">
        <f>IF('①7.積算内訳（BM）'!D14="","",'①7.積算内訳（BM）'!D14)</f>
        <v/>
      </c>
      <c r="E15" s="628" t="str">
        <f>IF(SUM(E16:E22)=0,"",SUM(E16:E22))</f>
        <v/>
      </c>
      <c r="F15" s="628" t="str">
        <f t="shared" ref="F15" si="6">IF(SUM(F16:F22)=0,"",SUM(F16:F22))</f>
        <v/>
      </c>
      <c r="G15" s="628" t="str">
        <f t="shared" ref="G15" si="7">IF(SUM(G16:G22)=0,"",SUM(G16:G22))</f>
        <v/>
      </c>
      <c r="H15" s="1104" t="str">
        <f t="shared" ref="H15" si="8">IF(SUM(H16:H22)=0,"",SUM(H16:H22))</f>
        <v/>
      </c>
      <c r="I15" s="1105" t="str">
        <f>IF('⑦1.活動計画変更（BM）'!C8="変更",'⑦1.活動計画変更（BM）'!B7,IF('⑦1.活動計画変更（BM）'!C8="中止",'⑦1.活動計画変更（BM）'!B7,""))</f>
        <v/>
      </c>
      <c r="J15" s="626" t="str">
        <f>IF('⑦1.活動計画変更（BM）'!C8="変更",'⑦1.活動計画変更（BM）'!D8,"")</f>
        <v/>
      </c>
      <c r="K15" s="627" t="str">
        <f>IF('⑦1.活動計画変更（BM）'!C8="変更",'⑦1.活動計画変更（BM）'!E8,"")</f>
        <v/>
      </c>
      <c r="L15" s="628" t="str">
        <f>IF(SUM(L16:L22)=0,"",SUM(L16:L22))</f>
        <v/>
      </c>
      <c r="M15" s="628" t="str">
        <f>IF(SUM(M16:M22)=0,"",SUM(M16:M22))</f>
        <v/>
      </c>
      <c r="N15" s="628" t="str">
        <f>IF(SUM(N16:N22)=0,"",SUM(N16:N22))</f>
        <v/>
      </c>
      <c r="O15" s="628" t="str">
        <f>IF(SUM(O16:O22)=0,"",SUM(O16:O22))</f>
        <v/>
      </c>
      <c r="P15" s="605"/>
      <c r="Q15" s="606"/>
      <c r="R15" s="607"/>
      <c r="S15" s="577"/>
      <c r="T15" s="573"/>
      <c r="U15" s="413"/>
    </row>
    <row r="16" spans="2:21" ht="17.25" customHeight="1">
      <c r="B16" s="578"/>
      <c r="C16" s="579" t="s">
        <v>114</v>
      </c>
      <c r="D16" s="580"/>
      <c r="E16" s="633" t="str">
        <f>IF(SUM(F16:H16)=0,"",SUM(F16:H16))</f>
        <v/>
      </c>
      <c r="F16" s="633" t="str">
        <f>IF('①7.積算内訳（BM）'!F15="","",'①7.積算内訳（BM）'!F15)</f>
        <v/>
      </c>
      <c r="G16" s="633" t="str">
        <f>IF('①7.積算内訳（BM）'!G15="","",'①7.積算内訳（BM）'!G15)</f>
        <v/>
      </c>
      <c r="H16" s="1097" t="str">
        <f>IF('①7.積算内訳（BM）'!H15="","",'①7.積算内訳（BM）'!H15)</f>
        <v/>
      </c>
      <c r="I16" s="1098" t="str">
        <f>IF('⑦1.活動計画変更（BM）'!C8="選択","",IF('⑦1.活動計画変更（BM）'!C8="変更",'⑦1.活動計画変更（BM）'!C8,IF('⑦1.活動計画変更（BM）'!C8="中止","中止","")))</f>
        <v/>
      </c>
      <c r="J16" s="579" t="s">
        <v>114</v>
      </c>
      <c r="K16" s="580"/>
      <c r="L16" s="633" t="str">
        <f>IF(SUM(M16:O16)=0,"",SUM(M16:O16))</f>
        <v/>
      </c>
      <c r="M16" s="581"/>
      <c r="N16" s="581"/>
      <c r="O16" s="581"/>
      <c r="P16" s="582"/>
      <c r="Q16" s="583"/>
      <c r="R16" s="584"/>
      <c r="S16" s="592"/>
      <c r="T16" s="593"/>
      <c r="U16" s="413"/>
    </row>
    <row r="17" spans="2:21" ht="17.25" customHeight="1">
      <c r="B17" s="585"/>
      <c r="C17" s="586" t="s">
        <v>113</v>
      </c>
      <c r="D17" s="587"/>
      <c r="E17" s="634" t="str">
        <f t="shared" ref="E17:E22" si="9">IF(SUM(F17:H17)=0,"",SUM(F17:H17))</f>
        <v/>
      </c>
      <c r="F17" s="634" t="str">
        <f>IF('①7.積算内訳（BM）'!F16="","",'①7.積算内訳（BM）'!F16)</f>
        <v/>
      </c>
      <c r="G17" s="634" t="str">
        <f>IF('①7.積算内訳（BM）'!G16="","",'①7.積算内訳（BM）'!G16)</f>
        <v/>
      </c>
      <c r="H17" s="1099" t="str">
        <f>IF('①7.積算内訳（BM）'!H16="","",'①7.積算内訳（BM）'!H16)</f>
        <v/>
      </c>
      <c r="I17" s="1100"/>
      <c r="J17" s="586" t="s">
        <v>113</v>
      </c>
      <c r="K17" s="587"/>
      <c r="L17" s="634" t="str">
        <f t="shared" ref="L17:L22" si="10">IF(SUM(M17:O17)=0,"",SUM(M17:O17))</f>
        <v/>
      </c>
      <c r="M17" s="588"/>
      <c r="N17" s="588"/>
      <c r="O17" s="588"/>
      <c r="P17" s="589"/>
      <c r="Q17" s="590"/>
      <c r="R17" s="591"/>
      <c r="S17" s="577"/>
      <c r="T17" s="573"/>
      <c r="U17" s="413"/>
    </row>
    <row r="18" spans="2:21" ht="17.25" customHeight="1">
      <c r="B18" s="585"/>
      <c r="C18" s="586" t="s">
        <v>112</v>
      </c>
      <c r="D18" s="587"/>
      <c r="E18" s="634" t="str">
        <f t="shared" si="9"/>
        <v/>
      </c>
      <c r="F18" s="634" t="str">
        <f>IF('①7.積算内訳（BM）'!F17="","",'①7.積算内訳（BM）'!F17)</f>
        <v/>
      </c>
      <c r="G18" s="634" t="str">
        <f>IF('①7.積算内訳（BM）'!G17="","",'①7.積算内訳（BM）'!G17)</f>
        <v/>
      </c>
      <c r="H18" s="1099" t="str">
        <f>IF('①7.積算内訳（BM）'!H17="","",'①7.積算内訳（BM）'!H17)</f>
        <v/>
      </c>
      <c r="I18" s="1100"/>
      <c r="J18" s="586" t="s">
        <v>112</v>
      </c>
      <c r="K18" s="587"/>
      <c r="L18" s="634" t="str">
        <f t="shared" si="10"/>
        <v/>
      </c>
      <c r="M18" s="588"/>
      <c r="N18" s="588"/>
      <c r="O18" s="588"/>
      <c r="P18" s="589"/>
      <c r="Q18" s="590"/>
      <c r="R18" s="591"/>
      <c r="S18" s="577"/>
      <c r="T18" s="573"/>
      <c r="U18" s="413"/>
    </row>
    <row r="19" spans="2:21" ht="17.25" customHeight="1">
      <c r="B19" s="585"/>
      <c r="C19" s="586" t="s">
        <v>389</v>
      </c>
      <c r="D19" s="587"/>
      <c r="E19" s="634" t="str">
        <f t="shared" si="9"/>
        <v/>
      </c>
      <c r="F19" s="634" t="str">
        <f>IF('①7.積算内訳（BM）'!F18="","",'①7.積算内訳（BM）'!F18)</f>
        <v/>
      </c>
      <c r="G19" s="634" t="str">
        <f>IF('①7.積算内訳（BM）'!G18="","",'①7.積算内訳（BM）'!G18)</f>
        <v/>
      </c>
      <c r="H19" s="1099" t="str">
        <f>IF('①7.積算内訳（BM）'!H18="","",'①7.積算内訳（BM）'!H18)</f>
        <v/>
      </c>
      <c r="I19" s="1100"/>
      <c r="J19" s="586" t="s">
        <v>389</v>
      </c>
      <c r="K19" s="587"/>
      <c r="L19" s="634" t="str">
        <f t="shared" si="10"/>
        <v/>
      </c>
      <c r="M19" s="588"/>
      <c r="N19" s="588"/>
      <c r="O19" s="588"/>
      <c r="P19" s="589"/>
      <c r="Q19" s="590"/>
      <c r="R19" s="591"/>
      <c r="S19" s="577"/>
      <c r="T19" s="573"/>
      <c r="U19" s="413"/>
    </row>
    <row r="20" spans="2:21" ht="17.25" customHeight="1">
      <c r="B20" s="585"/>
      <c r="C20" s="594" t="s">
        <v>537</v>
      </c>
      <c r="D20" s="587"/>
      <c r="E20" s="634" t="str">
        <f t="shared" si="9"/>
        <v/>
      </c>
      <c r="F20" s="634" t="str">
        <f>IF('①7.積算内訳（BM）'!F19="","",'①7.積算内訳（BM）'!F19)</f>
        <v/>
      </c>
      <c r="G20" s="634" t="str">
        <f>IF('①7.積算内訳（BM）'!G19="","",'①7.積算内訳（BM）'!G19)</f>
        <v/>
      </c>
      <c r="H20" s="1099" t="str">
        <f>IF('①7.積算内訳（BM）'!H19="","",'①7.積算内訳（BM）'!H19)</f>
        <v/>
      </c>
      <c r="I20" s="1100"/>
      <c r="J20" s="594" t="s">
        <v>537</v>
      </c>
      <c r="K20" s="587"/>
      <c r="L20" s="634" t="str">
        <f t="shared" si="10"/>
        <v/>
      </c>
      <c r="M20" s="588"/>
      <c r="N20" s="588"/>
      <c r="O20" s="588"/>
      <c r="P20" s="589"/>
      <c r="Q20" s="590"/>
      <c r="R20" s="591"/>
      <c r="S20" s="592"/>
      <c r="T20" s="593"/>
      <c r="U20" s="413"/>
    </row>
    <row r="21" spans="2:21" ht="17.25" customHeight="1">
      <c r="B21" s="585"/>
      <c r="C21" s="586" t="s">
        <v>111</v>
      </c>
      <c r="D21" s="587"/>
      <c r="E21" s="634" t="str">
        <f t="shared" si="9"/>
        <v/>
      </c>
      <c r="F21" s="1101" t="str">
        <f>IF('①7.積算内訳（BM）'!F20="","",'①7.積算内訳（BM）'!F20)</f>
        <v/>
      </c>
      <c r="G21" s="1101" t="str">
        <f>IF('①7.積算内訳（BM）'!G20="","",'①7.積算内訳（BM）'!G20)</f>
        <v/>
      </c>
      <c r="H21" s="1099" t="str">
        <f>IF('①7.積算内訳（BM）'!H20="","",'①7.積算内訳（BM）'!H20)</f>
        <v/>
      </c>
      <c r="I21" s="1100"/>
      <c r="J21" s="586" t="s">
        <v>111</v>
      </c>
      <c r="K21" s="587"/>
      <c r="L21" s="634" t="str">
        <f t="shared" si="10"/>
        <v/>
      </c>
      <c r="M21" s="595"/>
      <c r="N21" s="595"/>
      <c r="O21" s="595"/>
      <c r="P21" s="589"/>
      <c r="Q21" s="590"/>
      <c r="R21" s="591"/>
      <c r="S21" s="592"/>
      <c r="T21" s="593"/>
      <c r="U21" s="413"/>
    </row>
    <row r="22" spans="2:21" ht="17.25" customHeight="1" thickBot="1">
      <c r="B22" s="598"/>
      <c r="C22" s="599" t="s">
        <v>110</v>
      </c>
      <c r="D22" s="1088"/>
      <c r="E22" s="635" t="str">
        <f t="shared" si="9"/>
        <v/>
      </c>
      <c r="F22" s="635" t="str">
        <f>IF('①7.積算内訳（BM）'!F21="","",'①7.積算内訳（BM）'!F21)</f>
        <v/>
      </c>
      <c r="G22" s="635" t="str">
        <f>IF('①7.積算内訳（BM）'!G21="","",'①7.積算内訳（BM）'!G21)</f>
        <v/>
      </c>
      <c r="H22" s="1102" t="str">
        <f>IF('①7.積算内訳（BM）'!H21="","",'①7.積算内訳（BM）'!H21)</f>
        <v/>
      </c>
      <c r="I22" s="1103"/>
      <c r="J22" s="599" t="s">
        <v>110</v>
      </c>
      <c r="K22" s="1089"/>
      <c r="L22" s="635" t="str">
        <f t="shared" si="10"/>
        <v/>
      </c>
      <c r="M22" s="601"/>
      <c r="N22" s="601"/>
      <c r="O22" s="601"/>
      <c r="P22" s="602"/>
      <c r="Q22" s="1090"/>
      <c r="R22" s="1091"/>
      <c r="S22" s="592"/>
      <c r="T22" s="593"/>
      <c r="U22" s="413"/>
    </row>
    <row r="23" spans="2:21" ht="33" customHeight="1">
      <c r="B23" s="625" t="str">
        <f>IF('①7.積算内訳（BM）'!B22="","",'①7.積算内訳（BM）'!B22)</f>
        <v/>
      </c>
      <c r="C23" s="626" t="str">
        <f>IF('①7.積算内訳（BM）'!C22="","",'①7.積算内訳（BM）'!C22)</f>
        <v/>
      </c>
      <c r="D23" s="627" t="str">
        <f>IF('①7.積算内訳（BM）'!D22="","",'①7.積算内訳（BM）'!D22)</f>
        <v/>
      </c>
      <c r="E23" s="628" t="str">
        <f>IF(SUM(E24:E30)=0,"",SUM(E24:E30))</f>
        <v/>
      </c>
      <c r="F23" s="628" t="str">
        <f t="shared" ref="F23" si="11">IF(SUM(F24:F30)=0,"",SUM(F24:F30))</f>
        <v/>
      </c>
      <c r="G23" s="628" t="str">
        <f t="shared" ref="G23" si="12">IF(SUM(G24:G30)=0,"",SUM(G24:G30))</f>
        <v/>
      </c>
      <c r="H23" s="1104" t="str">
        <f t="shared" ref="H23" si="13">IF(SUM(H24:H30)=0,"",SUM(H24:H30))</f>
        <v/>
      </c>
      <c r="I23" s="1105" t="str">
        <f>IF('⑦1.活動計画変更（BM）'!C10="変更",'⑦1.活動計画変更（BM）'!B9,IF('⑦1.活動計画変更（BM）'!C10="中止",'⑦1.活動計画変更（BM）'!B9,""))</f>
        <v/>
      </c>
      <c r="J23" s="626" t="str">
        <f>IF('⑦1.活動計画変更（BM）'!C10="変更",'⑦1.活動計画変更（BM）'!D10,"")</f>
        <v/>
      </c>
      <c r="K23" s="627" t="str">
        <f>IF('⑦1.活動計画変更（BM）'!C10="変更",'⑦1.活動計画変更（BM）'!E10,"")</f>
        <v/>
      </c>
      <c r="L23" s="628" t="str">
        <f>IF(SUM(L24:L30)=0,"",SUM(L24:L30))</f>
        <v/>
      </c>
      <c r="M23" s="628" t="str">
        <f>IF(SUM(M24:M30)=0,"",SUM(M24:M30))</f>
        <v/>
      </c>
      <c r="N23" s="628" t="str">
        <f>IF(SUM(N24:N30)=0,"",SUM(N24:N30))</f>
        <v/>
      </c>
      <c r="O23" s="628" t="str">
        <f>IF(SUM(O24:O30)=0,"",SUM(O24:O30))</f>
        <v/>
      </c>
      <c r="P23" s="608"/>
      <c r="Q23" s="609"/>
      <c r="R23" s="610"/>
      <c r="S23" s="577"/>
      <c r="T23" s="573"/>
      <c r="U23" s="413"/>
    </row>
    <row r="24" spans="2:21" ht="17.25" customHeight="1">
      <c r="B24" s="578"/>
      <c r="C24" s="579" t="s">
        <v>114</v>
      </c>
      <c r="D24" s="580"/>
      <c r="E24" s="633" t="str">
        <f>IF(SUM(F24:H24)=0,"",SUM(F24:H24))</f>
        <v/>
      </c>
      <c r="F24" s="633" t="str">
        <f>IF('①7.積算内訳（BM）'!F23="","",'①7.積算内訳（BM）'!F23)</f>
        <v/>
      </c>
      <c r="G24" s="633" t="str">
        <f>IF('①7.積算内訳（BM）'!G23="","",'①7.積算内訳（BM）'!G23)</f>
        <v/>
      </c>
      <c r="H24" s="1097" t="str">
        <f>IF('①7.積算内訳（BM）'!H23="","",'①7.積算内訳（BM）'!H23)</f>
        <v/>
      </c>
      <c r="I24" s="1098" t="str">
        <f>IF('⑦1.活動計画変更（BM）'!C10="選択","",IF('⑦1.活動計画変更（BM）'!C10="変更",'⑦1.活動計画変更（BM）'!C10,IF('⑦1.活動計画変更（BM）'!C10="中止","中止","")))</f>
        <v/>
      </c>
      <c r="J24" s="579" t="s">
        <v>114</v>
      </c>
      <c r="K24" s="580"/>
      <c r="L24" s="633" t="str">
        <f>IF(SUM(M24:O24)=0,"",SUM(M24:O24))</f>
        <v/>
      </c>
      <c r="M24" s="581"/>
      <c r="N24" s="581"/>
      <c r="O24" s="581"/>
      <c r="P24" s="582"/>
      <c r="Q24" s="583"/>
      <c r="R24" s="584"/>
      <c r="S24" s="592"/>
      <c r="T24" s="593"/>
      <c r="U24" s="413"/>
    </row>
    <row r="25" spans="2:21" ht="17.25" customHeight="1">
      <c r="B25" s="585"/>
      <c r="C25" s="586" t="s">
        <v>113</v>
      </c>
      <c r="D25" s="587"/>
      <c r="E25" s="634" t="str">
        <f t="shared" ref="E25:E30" si="14">IF(SUM(F25:H25)=0,"",SUM(F25:H25))</f>
        <v/>
      </c>
      <c r="F25" s="634" t="str">
        <f>IF('①7.積算内訳（BM）'!F24="","",'①7.積算内訳（BM）'!F24)</f>
        <v/>
      </c>
      <c r="G25" s="634" t="str">
        <f>IF('①7.積算内訳（BM）'!G24="","",'①7.積算内訳（BM）'!G24)</f>
        <v/>
      </c>
      <c r="H25" s="1099" t="str">
        <f>IF('①7.積算内訳（BM）'!H24="","",'①7.積算内訳（BM）'!H24)</f>
        <v/>
      </c>
      <c r="I25" s="1100"/>
      <c r="J25" s="586" t="s">
        <v>113</v>
      </c>
      <c r="K25" s="587"/>
      <c r="L25" s="634" t="str">
        <f t="shared" ref="L25:L30" si="15">IF(SUM(M25:O25)=0,"",SUM(M25:O25))</f>
        <v/>
      </c>
      <c r="M25" s="588"/>
      <c r="N25" s="588"/>
      <c r="O25" s="588"/>
      <c r="P25" s="589"/>
      <c r="Q25" s="590"/>
      <c r="R25" s="591"/>
      <c r="S25" s="577"/>
      <c r="T25" s="573"/>
      <c r="U25" s="413"/>
    </row>
    <row r="26" spans="2:21" ht="17.25" customHeight="1">
      <c r="B26" s="585"/>
      <c r="C26" s="586" t="s">
        <v>112</v>
      </c>
      <c r="D26" s="587"/>
      <c r="E26" s="634" t="str">
        <f t="shared" si="14"/>
        <v/>
      </c>
      <c r="F26" s="634" t="str">
        <f>IF('①7.積算内訳（BM）'!F25="","",'①7.積算内訳（BM）'!F25)</f>
        <v/>
      </c>
      <c r="G26" s="634" t="str">
        <f>IF('①7.積算内訳（BM）'!G25="","",'①7.積算内訳（BM）'!G25)</f>
        <v/>
      </c>
      <c r="H26" s="1099" t="str">
        <f>IF('①7.積算内訳（BM）'!H25="","",'①7.積算内訳（BM）'!H25)</f>
        <v/>
      </c>
      <c r="I26" s="1100"/>
      <c r="J26" s="586" t="s">
        <v>112</v>
      </c>
      <c r="K26" s="587"/>
      <c r="L26" s="634" t="str">
        <f t="shared" si="15"/>
        <v/>
      </c>
      <c r="M26" s="588"/>
      <c r="N26" s="588"/>
      <c r="O26" s="588"/>
      <c r="P26" s="589"/>
      <c r="Q26" s="590"/>
      <c r="R26" s="591"/>
      <c r="S26" s="577"/>
      <c r="T26" s="573"/>
      <c r="U26" s="413"/>
    </row>
    <row r="27" spans="2:21" ht="17.25" customHeight="1">
      <c r="B27" s="585"/>
      <c r="C27" s="586" t="s">
        <v>389</v>
      </c>
      <c r="D27" s="587"/>
      <c r="E27" s="634" t="str">
        <f t="shared" si="14"/>
        <v/>
      </c>
      <c r="F27" s="634" t="str">
        <f>IF('①7.積算内訳（BM）'!F26="","",'①7.積算内訳（BM）'!F26)</f>
        <v/>
      </c>
      <c r="G27" s="634" t="str">
        <f>IF('①7.積算内訳（BM）'!G26="","",'①7.積算内訳（BM）'!G26)</f>
        <v/>
      </c>
      <c r="H27" s="1099" t="str">
        <f>IF('①7.積算内訳（BM）'!H26="","",'①7.積算内訳（BM）'!H26)</f>
        <v/>
      </c>
      <c r="I27" s="1100"/>
      <c r="J27" s="586" t="s">
        <v>389</v>
      </c>
      <c r="K27" s="587"/>
      <c r="L27" s="634" t="str">
        <f t="shared" si="15"/>
        <v/>
      </c>
      <c r="M27" s="588"/>
      <c r="N27" s="588"/>
      <c r="O27" s="588"/>
      <c r="P27" s="589"/>
      <c r="Q27" s="590"/>
      <c r="R27" s="591"/>
      <c r="S27" s="577"/>
      <c r="T27" s="573"/>
      <c r="U27" s="413"/>
    </row>
    <row r="28" spans="2:21" ht="17.25" customHeight="1">
      <c r="B28" s="585"/>
      <c r="C28" s="594" t="s">
        <v>537</v>
      </c>
      <c r="D28" s="587"/>
      <c r="E28" s="634" t="str">
        <f t="shared" si="14"/>
        <v/>
      </c>
      <c r="F28" s="634" t="str">
        <f>IF('①7.積算内訳（BM）'!F27="","",'①7.積算内訳（BM）'!F27)</f>
        <v/>
      </c>
      <c r="G28" s="634" t="str">
        <f>IF('①7.積算内訳（BM）'!G27="","",'①7.積算内訳（BM）'!G27)</f>
        <v/>
      </c>
      <c r="H28" s="1099" t="str">
        <f>IF('①7.積算内訳（BM）'!H27="","",'①7.積算内訳（BM）'!H27)</f>
        <v/>
      </c>
      <c r="I28" s="1100"/>
      <c r="J28" s="594" t="s">
        <v>537</v>
      </c>
      <c r="K28" s="587"/>
      <c r="L28" s="634" t="str">
        <f t="shared" si="15"/>
        <v/>
      </c>
      <c r="M28" s="588"/>
      <c r="N28" s="588"/>
      <c r="O28" s="588"/>
      <c r="P28" s="589"/>
      <c r="Q28" s="590"/>
      <c r="R28" s="591"/>
      <c r="S28" s="592"/>
      <c r="T28" s="593"/>
      <c r="U28" s="413"/>
    </row>
    <row r="29" spans="2:21" ht="17.25" customHeight="1">
      <c r="B29" s="585"/>
      <c r="C29" s="586" t="s">
        <v>111</v>
      </c>
      <c r="D29" s="587"/>
      <c r="E29" s="634" t="str">
        <f t="shared" si="14"/>
        <v/>
      </c>
      <c r="F29" s="1101" t="str">
        <f>IF('①7.積算内訳（BM）'!F28="","",'①7.積算内訳（BM）'!F28)</f>
        <v/>
      </c>
      <c r="G29" s="1101" t="str">
        <f>IF('①7.積算内訳（BM）'!G28="","",'①7.積算内訳（BM）'!G28)</f>
        <v/>
      </c>
      <c r="H29" s="1099" t="str">
        <f>IF('①7.積算内訳（BM）'!H28="","",'①7.積算内訳（BM）'!H28)</f>
        <v/>
      </c>
      <c r="I29" s="1100"/>
      <c r="J29" s="586" t="s">
        <v>111</v>
      </c>
      <c r="K29" s="587"/>
      <c r="L29" s="634" t="str">
        <f t="shared" si="15"/>
        <v/>
      </c>
      <c r="M29" s="595"/>
      <c r="N29" s="595"/>
      <c r="O29" s="595"/>
      <c r="P29" s="589"/>
      <c r="Q29" s="596"/>
      <c r="R29" s="597"/>
      <c r="S29" s="592"/>
      <c r="T29" s="593"/>
      <c r="U29" s="413"/>
    </row>
    <row r="30" spans="2:21" ht="17.25" customHeight="1" thickBot="1">
      <c r="B30" s="598"/>
      <c r="C30" s="599" t="s">
        <v>110</v>
      </c>
      <c r="D30" s="1088"/>
      <c r="E30" s="635" t="str">
        <f t="shared" si="14"/>
        <v/>
      </c>
      <c r="F30" s="635" t="str">
        <f>IF('①7.積算内訳（BM）'!F29="","",'①7.積算内訳（BM）'!F29)</f>
        <v/>
      </c>
      <c r="G30" s="635" t="str">
        <f>IF('①7.積算内訳（BM）'!G29="","",'①7.積算内訳（BM）'!G29)</f>
        <v/>
      </c>
      <c r="H30" s="1102" t="str">
        <f>IF('①7.積算内訳（BM）'!H29="","",'①7.積算内訳（BM）'!H29)</f>
        <v/>
      </c>
      <c r="I30" s="1103"/>
      <c r="J30" s="599" t="s">
        <v>110</v>
      </c>
      <c r="K30" s="1089"/>
      <c r="L30" s="635" t="str">
        <f t="shared" si="15"/>
        <v/>
      </c>
      <c r="M30" s="601"/>
      <c r="N30" s="601"/>
      <c r="O30" s="601"/>
      <c r="P30" s="602"/>
      <c r="Q30" s="603"/>
      <c r="R30" s="604"/>
      <c r="S30" s="592"/>
      <c r="T30" s="593"/>
      <c r="U30" s="413"/>
    </row>
    <row r="31" spans="2:21" ht="33" customHeight="1">
      <c r="B31" s="625" t="str">
        <f>IF('①7.積算内訳（BM）'!B30="","",'①7.積算内訳（BM）'!B30)</f>
        <v/>
      </c>
      <c r="C31" s="626" t="str">
        <f>IF('①7.積算内訳（BM）'!C30="","",'①7.積算内訳（BM）'!C30)</f>
        <v/>
      </c>
      <c r="D31" s="627" t="str">
        <f>IF('①7.積算内訳（BM）'!D30="","",'①7.積算内訳（BM）'!D30)</f>
        <v/>
      </c>
      <c r="E31" s="628" t="str">
        <f>IF(SUM(E32:E38)=0,"",SUM(E32:E38))</f>
        <v/>
      </c>
      <c r="F31" s="628" t="str">
        <f t="shared" ref="F31" si="16">IF(SUM(F32:F38)=0,"",SUM(F32:F38))</f>
        <v/>
      </c>
      <c r="G31" s="628" t="str">
        <f t="shared" ref="G31" si="17">IF(SUM(G32:G38)=0,"",SUM(G32:G38))</f>
        <v/>
      </c>
      <c r="H31" s="1104" t="str">
        <f t="shared" ref="H31" si="18">IF(SUM(H32:H38)=0,"",SUM(H32:H38))</f>
        <v/>
      </c>
      <c r="I31" s="1105" t="str">
        <f>IF('⑦1.活動計画変更（BM）'!C12="変更",'⑦1.活動計画変更（BM）'!B11,IF('⑦1.活動計画変更（BM）'!C12="中止",'⑦1.活動計画変更（BM）'!B11,""))</f>
        <v/>
      </c>
      <c r="J31" s="626" t="str">
        <f>IF('⑦1.活動計画変更（BM）'!C12="変更",'⑦1.活動計画変更（BM）'!D12,"")</f>
        <v/>
      </c>
      <c r="K31" s="627" t="str">
        <f>IF('⑦1.活動計画変更（BM）'!C12="変更",'⑦1.活動計画変更（BM）'!E12,"")</f>
        <v/>
      </c>
      <c r="L31" s="628" t="str">
        <f>IF(SUM(L32:L38)=0,"",SUM(L32:L38))</f>
        <v/>
      </c>
      <c r="M31" s="628" t="str">
        <f>IF(SUM(M32:M38)=0,"",SUM(M32:M38))</f>
        <v/>
      </c>
      <c r="N31" s="628" t="str">
        <f>IF(SUM(N32:N38)=0,"",SUM(N32:N38))</f>
        <v/>
      </c>
      <c r="O31" s="628" t="str">
        <f>IF(SUM(O32:O38)=0,"",SUM(O32:O38))</f>
        <v/>
      </c>
      <c r="P31" s="608"/>
      <c r="Q31" s="609"/>
      <c r="R31" s="610"/>
      <c r="S31" s="577"/>
      <c r="T31" s="573"/>
      <c r="U31" s="413"/>
    </row>
    <row r="32" spans="2:21" ht="17.25" customHeight="1">
      <c r="B32" s="578"/>
      <c r="C32" s="579" t="s">
        <v>114</v>
      </c>
      <c r="D32" s="580"/>
      <c r="E32" s="633" t="str">
        <f>IF(SUM(F32:H32)=0,"",SUM(F32:H32))</f>
        <v/>
      </c>
      <c r="F32" s="633" t="str">
        <f>IF('①7.積算内訳（BM）'!F31="","",'①7.積算内訳（BM）'!F31)</f>
        <v/>
      </c>
      <c r="G32" s="633" t="str">
        <f>IF('①7.積算内訳（BM）'!G31="","",'①7.積算内訳（BM）'!G31)</f>
        <v/>
      </c>
      <c r="H32" s="1097" t="str">
        <f>IF('①7.積算内訳（BM）'!H31="","",'①7.積算内訳（BM）'!H31)</f>
        <v/>
      </c>
      <c r="I32" s="1098" t="str">
        <f>IF('⑦1.活動計画変更（BM）'!C12="選択","",IF('⑦1.活動計画変更（BM）'!C12="変更",'⑦1.活動計画変更（BM）'!C12,IF('⑦1.活動計画変更（BM）'!C12="中止","中止","")))</f>
        <v/>
      </c>
      <c r="J32" s="579" t="s">
        <v>114</v>
      </c>
      <c r="K32" s="580"/>
      <c r="L32" s="633" t="str">
        <f>IF(SUM(M32:O32)=0,"",SUM(M32:O32))</f>
        <v/>
      </c>
      <c r="M32" s="581"/>
      <c r="N32" s="581"/>
      <c r="O32" s="581"/>
      <c r="P32" s="582"/>
      <c r="Q32" s="583"/>
      <c r="R32" s="584"/>
      <c r="S32" s="592"/>
      <c r="T32" s="593"/>
      <c r="U32" s="413"/>
    </row>
    <row r="33" spans="2:21" ht="17.25" customHeight="1">
      <c r="B33" s="585"/>
      <c r="C33" s="586" t="s">
        <v>113</v>
      </c>
      <c r="D33" s="587"/>
      <c r="E33" s="634" t="str">
        <f t="shared" ref="E33:E38" si="19">IF(SUM(F33:H33)=0,"",SUM(F33:H33))</f>
        <v/>
      </c>
      <c r="F33" s="634" t="str">
        <f>IF('①7.積算内訳（BM）'!F32="","",'①7.積算内訳（BM）'!F32)</f>
        <v/>
      </c>
      <c r="G33" s="634" t="str">
        <f>IF('①7.積算内訳（BM）'!G32="","",'①7.積算内訳（BM）'!G32)</f>
        <v/>
      </c>
      <c r="H33" s="1099" t="str">
        <f>IF('①7.積算内訳（BM）'!H32="","",'①7.積算内訳（BM）'!H32)</f>
        <v/>
      </c>
      <c r="I33" s="1100"/>
      <c r="J33" s="586" t="s">
        <v>113</v>
      </c>
      <c r="K33" s="587"/>
      <c r="L33" s="634" t="str">
        <f t="shared" ref="L33:L38" si="20">IF(SUM(M33:O33)=0,"",SUM(M33:O33))</f>
        <v/>
      </c>
      <c r="M33" s="588"/>
      <c r="N33" s="588"/>
      <c r="O33" s="588"/>
      <c r="P33" s="589"/>
      <c r="Q33" s="590"/>
      <c r="R33" s="591"/>
      <c r="S33" s="577"/>
      <c r="T33" s="573"/>
      <c r="U33" s="413"/>
    </row>
    <row r="34" spans="2:21" ht="17.25" customHeight="1">
      <c r="B34" s="585"/>
      <c r="C34" s="586" t="s">
        <v>112</v>
      </c>
      <c r="D34" s="587"/>
      <c r="E34" s="634" t="str">
        <f t="shared" si="19"/>
        <v/>
      </c>
      <c r="F34" s="634" t="str">
        <f>IF('①7.積算内訳（BM）'!F33="","",'①7.積算内訳（BM）'!F33)</f>
        <v/>
      </c>
      <c r="G34" s="634" t="str">
        <f>IF('①7.積算内訳（BM）'!G33="","",'①7.積算内訳（BM）'!G33)</f>
        <v/>
      </c>
      <c r="H34" s="1099" t="str">
        <f>IF('①7.積算内訳（BM）'!H33="","",'①7.積算内訳（BM）'!H33)</f>
        <v/>
      </c>
      <c r="I34" s="1100"/>
      <c r="J34" s="586" t="s">
        <v>112</v>
      </c>
      <c r="K34" s="587"/>
      <c r="L34" s="634" t="str">
        <f t="shared" si="20"/>
        <v/>
      </c>
      <c r="M34" s="588"/>
      <c r="N34" s="588"/>
      <c r="O34" s="588"/>
      <c r="P34" s="589"/>
      <c r="Q34" s="590"/>
      <c r="R34" s="591"/>
      <c r="S34" s="577"/>
      <c r="T34" s="573"/>
      <c r="U34" s="413"/>
    </row>
    <row r="35" spans="2:21" ht="17.25" customHeight="1">
      <c r="B35" s="585"/>
      <c r="C35" s="586" t="s">
        <v>389</v>
      </c>
      <c r="D35" s="587"/>
      <c r="E35" s="634" t="str">
        <f t="shared" si="19"/>
        <v/>
      </c>
      <c r="F35" s="634" t="str">
        <f>IF('①7.積算内訳（BM）'!F34="","",'①7.積算内訳（BM）'!F34)</f>
        <v/>
      </c>
      <c r="G35" s="634" t="str">
        <f>IF('①7.積算内訳（BM）'!G34="","",'①7.積算内訳（BM）'!G34)</f>
        <v/>
      </c>
      <c r="H35" s="1099" t="str">
        <f>IF('①7.積算内訳（BM）'!H34="","",'①7.積算内訳（BM）'!H34)</f>
        <v/>
      </c>
      <c r="I35" s="1100"/>
      <c r="J35" s="586" t="s">
        <v>389</v>
      </c>
      <c r="K35" s="587"/>
      <c r="L35" s="634" t="str">
        <f t="shared" si="20"/>
        <v/>
      </c>
      <c r="M35" s="588"/>
      <c r="N35" s="588"/>
      <c r="O35" s="588"/>
      <c r="P35" s="589"/>
      <c r="Q35" s="590"/>
      <c r="R35" s="591"/>
      <c r="S35" s="577"/>
      <c r="T35" s="573"/>
      <c r="U35" s="413"/>
    </row>
    <row r="36" spans="2:21" ht="17.25" customHeight="1">
      <c r="B36" s="585"/>
      <c r="C36" s="594" t="s">
        <v>537</v>
      </c>
      <c r="D36" s="587"/>
      <c r="E36" s="634" t="str">
        <f t="shared" si="19"/>
        <v/>
      </c>
      <c r="F36" s="634" t="str">
        <f>IF('①7.積算内訳（BM）'!F35="","",'①7.積算内訳（BM）'!F35)</f>
        <v/>
      </c>
      <c r="G36" s="634" t="str">
        <f>IF('①7.積算内訳（BM）'!G35="","",'①7.積算内訳（BM）'!G35)</f>
        <v/>
      </c>
      <c r="H36" s="1099" t="str">
        <f>IF('①7.積算内訳（BM）'!H35="","",'①7.積算内訳（BM）'!H35)</f>
        <v/>
      </c>
      <c r="I36" s="1100"/>
      <c r="J36" s="594" t="s">
        <v>537</v>
      </c>
      <c r="K36" s="587"/>
      <c r="L36" s="634" t="str">
        <f t="shared" si="20"/>
        <v/>
      </c>
      <c r="M36" s="588"/>
      <c r="N36" s="588"/>
      <c r="O36" s="588"/>
      <c r="P36" s="589"/>
      <c r="Q36" s="590"/>
      <c r="R36" s="591"/>
      <c r="S36" s="592"/>
      <c r="T36" s="593"/>
      <c r="U36" s="413"/>
    </row>
    <row r="37" spans="2:21" ht="17.25" customHeight="1">
      <c r="B37" s="585"/>
      <c r="C37" s="586" t="s">
        <v>111</v>
      </c>
      <c r="D37" s="587"/>
      <c r="E37" s="634" t="str">
        <f t="shared" si="19"/>
        <v/>
      </c>
      <c r="F37" s="1101" t="str">
        <f>IF('①7.積算内訳（BM）'!F36="","",'①7.積算内訳（BM）'!F36)</f>
        <v/>
      </c>
      <c r="G37" s="1101" t="str">
        <f>IF('①7.積算内訳（BM）'!G36="","",'①7.積算内訳（BM）'!G36)</f>
        <v/>
      </c>
      <c r="H37" s="1099" t="str">
        <f>IF('①7.積算内訳（BM）'!H36="","",'①7.積算内訳（BM）'!H36)</f>
        <v/>
      </c>
      <c r="I37" s="1100"/>
      <c r="J37" s="586" t="s">
        <v>111</v>
      </c>
      <c r="K37" s="587"/>
      <c r="L37" s="634" t="str">
        <f t="shared" si="20"/>
        <v/>
      </c>
      <c r="M37" s="595"/>
      <c r="N37" s="595"/>
      <c r="O37" s="595"/>
      <c r="P37" s="589"/>
      <c r="Q37" s="596"/>
      <c r="R37" s="597"/>
      <c r="S37" s="592"/>
      <c r="T37" s="593"/>
      <c r="U37" s="413"/>
    </row>
    <row r="38" spans="2:21" ht="17.25" customHeight="1" thickBot="1">
      <c r="B38" s="598"/>
      <c r="C38" s="599" t="s">
        <v>110</v>
      </c>
      <c r="D38" s="1088"/>
      <c r="E38" s="635" t="str">
        <f t="shared" si="19"/>
        <v/>
      </c>
      <c r="F38" s="635" t="str">
        <f>IF('①7.積算内訳（BM）'!F37="","",'①7.積算内訳（BM）'!F37)</f>
        <v/>
      </c>
      <c r="G38" s="635" t="str">
        <f>IF('①7.積算内訳（BM）'!G37="","",'①7.積算内訳（BM）'!G37)</f>
        <v/>
      </c>
      <c r="H38" s="1102" t="str">
        <f>IF('①7.積算内訳（BM）'!H37="","",'①7.積算内訳（BM）'!H37)</f>
        <v/>
      </c>
      <c r="I38" s="1103"/>
      <c r="J38" s="599" t="s">
        <v>110</v>
      </c>
      <c r="K38" s="1089"/>
      <c r="L38" s="635" t="str">
        <f t="shared" si="20"/>
        <v/>
      </c>
      <c r="M38" s="601"/>
      <c r="N38" s="601"/>
      <c r="O38" s="601"/>
      <c r="P38" s="602"/>
      <c r="Q38" s="603"/>
      <c r="R38" s="604"/>
      <c r="S38" s="592"/>
      <c r="T38" s="593"/>
      <c r="U38" s="413"/>
    </row>
    <row r="39" spans="2:21">
      <c r="B39" s="499" t="s">
        <v>415</v>
      </c>
      <c r="C39" s="500" t="s">
        <v>419</v>
      </c>
    </row>
    <row r="40" spans="2:21">
      <c r="B40" s="499" t="s">
        <v>417</v>
      </c>
      <c r="C40" s="500" t="s">
        <v>420</v>
      </c>
    </row>
    <row r="41" spans="2:21" ht="14.25">
      <c r="B41" s="619"/>
      <c r="C41" s="500" t="s">
        <v>421</v>
      </c>
    </row>
    <row r="42" spans="2:21">
      <c r="B42" s="499" t="s">
        <v>418</v>
      </c>
      <c r="C42" s="500" t="s">
        <v>422</v>
      </c>
    </row>
    <row r="43" spans="2:21" ht="14.25">
      <c r="B43" s="619"/>
      <c r="C43" s="500" t="s">
        <v>423</v>
      </c>
    </row>
  </sheetData>
  <sheetProtection algorithmName="SHA-512" hashValue="3phLIBmG6eJ/cx1wva94TzUM73St9udi6+JYHQpTIWGZ+F/NZUVwpKbdZVAY/BviIIKUHM6AJhGA4hXW3rgSRg==" saltValue="0uiBEcc6jUyrBVAbnOFhOA==" spinCount="100000" sheet="1" scenarios="1" formatCells="0" formatColumns="0" formatRows="0"/>
  <mergeCells count="58">
    <mergeCell ref="F4:H4"/>
    <mergeCell ref="B24:B30"/>
    <mergeCell ref="B16:B22"/>
    <mergeCell ref="B6:D6"/>
    <mergeCell ref="B8:B14"/>
    <mergeCell ref="B4:D5"/>
    <mergeCell ref="E4:E5"/>
    <mergeCell ref="Q22:R22"/>
    <mergeCell ref="I6:K6"/>
    <mergeCell ref="Q6:R6"/>
    <mergeCell ref="Q7:R7"/>
    <mergeCell ref="I8:I14"/>
    <mergeCell ref="P8:P14"/>
    <mergeCell ref="Q8:R8"/>
    <mergeCell ref="Q9:R9"/>
    <mergeCell ref="Q10:R10"/>
    <mergeCell ref="Q11:R11"/>
    <mergeCell ref="Q12:R12"/>
    <mergeCell ref="Q13:R13"/>
    <mergeCell ref="Q17:R17"/>
    <mergeCell ref="Q18:R18"/>
    <mergeCell ref="Q19:R19"/>
    <mergeCell ref="Q20:R20"/>
    <mergeCell ref="Q21:R21"/>
    <mergeCell ref="Q16:R16"/>
    <mergeCell ref="Q2:R2"/>
    <mergeCell ref="I4:K5"/>
    <mergeCell ref="L4:L5"/>
    <mergeCell ref="M4:O4"/>
    <mergeCell ref="P4:P5"/>
    <mergeCell ref="Q4:R5"/>
    <mergeCell ref="B3:H3"/>
    <mergeCell ref="I3:R3"/>
    <mergeCell ref="Q30:R30"/>
    <mergeCell ref="Q23:R23"/>
    <mergeCell ref="Q14:R14"/>
    <mergeCell ref="Q15:R15"/>
    <mergeCell ref="I24:I30"/>
    <mergeCell ref="P24:P30"/>
    <mergeCell ref="Q24:R24"/>
    <mergeCell ref="Q25:R25"/>
    <mergeCell ref="Q26:R26"/>
    <mergeCell ref="Q27:R27"/>
    <mergeCell ref="Q28:R28"/>
    <mergeCell ref="Q29:R29"/>
    <mergeCell ref="I16:I22"/>
    <mergeCell ref="P16:P22"/>
    <mergeCell ref="Q31:R31"/>
    <mergeCell ref="B32:B38"/>
    <mergeCell ref="I32:I38"/>
    <mergeCell ref="P32:P38"/>
    <mergeCell ref="Q32:R32"/>
    <mergeCell ref="Q33:R33"/>
    <mergeCell ref="Q34:R34"/>
    <mergeCell ref="Q35:R35"/>
    <mergeCell ref="Q36:R36"/>
    <mergeCell ref="Q37:R37"/>
    <mergeCell ref="Q38:R38"/>
  </mergeCells>
  <phoneticPr fontId="1"/>
  <conditionalFormatting sqref="B7:H7">
    <cfRule type="expression" dxfId="69" priority="170">
      <formula>$I$8="中止"</formula>
    </cfRule>
    <cfRule type="expression" dxfId="68" priority="172">
      <formula>$I$8="変更"</formula>
    </cfRule>
  </conditionalFormatting>
  <conditionalFormatting sqref="B15:H15">
    <cfRule type="expression" dxfId="67" priority="169">
      <formula>$I$16="中止"</formula>
    </cfRule>
    <cfRule type="expression" dxfId="66" priority="171">
      <formula>$I$16="変更"</formula>
    </cfRule>
  </conditionalFormatting>
  <conditionalFormatting sqref="B23:H23">
    <cfRule type="expression" dxfId="65" priority="167">
      <formula>$I$24="中止"</formula>
    </cfRule>
    <cfRule type="expression" dxfId="64" priority="168">
      <formula>$I$24="変更"</formula>
    </cfRule>
  </conditionalFormatting>
  <conditionalFormatting sqref="B31:H31">
    <cfRule type="expression" dxfId="63" priority="9">
      <formula>$I$32="中止"</formula>
    </cfRule>
    <cfRule type="expression" dxfId="62" priority="10">
      <formula>$I$32="変更"</formula>
    </cfRule>
  </conditionalFormatting>
  <conditionalFormatting sqref="I8:I14">
    <cfRule type="containsText" dxfId="61" priority="176" operator="containsText" text="中止">
      <formula>NOT(ISERROR(SEARCH("中止",I8)))</formula>
    </cfRule>
    <cfRule type="containsText" dxfId="60" priority="177" operator="containsText" text="変更">
      <formula>NOT(ISERROR(SEARCH("変更",I8)))</formula>
    </cfRule>
  </conditionalFormatting>
  <conditionalFormatting sqref="I16:I22">
    <cfRule type="containsText" dxfId="59" priority="5" operator="containsText" text="中止">
      <formula>NOT(ISERROR(SEARCH("中止",I16)))</formula>
    </cfRule>
    <cfRule type="containsText" dxfId="58" priority="6" operator="containsText" text="変更">
      <formula>NOT(ISERROR(SEARCH("変更",I16)))</formula>
    </cfRule>
  </conditionalFormatting>
  <conditionalFormatting sqref="I24:I30">
    <cfRule type="containsText" dxfId="57" priority="3" operator="containsText" text="中止">
      <formula>NOT(ISERROR(SEARCH("中止",I24)))</formula>
    </cfRule>
    <cfRule type="containsText" dxfId="56" priority="4" operator="containsText" text="変更">
      <formula>NOT(ISERROR(SEARCH("変更",I24)))</formula>
    </cfRule>
  </conditionalFormatting>
  <conditionalFormatting sqref="I32:I38">
    <cfRule type="containsText" dxfId="55" priority="1" operator="containsText" text="中止">
      <formula>NOT(ISERROR(SEARCH("中止",I32)))</formula>
    </cfRule>
    <cfRule type="containsText" dxfId="54" priority="2" operator="containsText" text="変更">
      <formula>NOT(ISERROR(SEARCH("変更",I32)))</formula>
    </cfRule>
  </conditionalFormatting>
  <dataValidations count="7">
    <dataValidation allowBlank="1" showInputMessage="1" showErrorMessage="1" promptTitle="その他を計上する場合" prompt="内容を「D36セル」に入力してください。" sqref="M30:O30 M38:O38"/>
    <dataValidation allowBlank="1" showInputMessage="1" showErrorMessage="1" promptTitle="その他を計上する場合" prompt="内容を「D26セル」に入力してください。" sqref="M22:O22"/>
    <dataValidation allowBlank="1" showInputMessage="1" showErrorMessage="1" promptTitle="その他を計上する場合" prompt="内容を「D16セル」に入力してください。" sqref="M14:O14"/>
    <dataValidation allowBlank="1" showInputMessage="1" showErrorMessage="1" promptTitle="金額単位は「円」です。" prompt="間違いはありませんか？" sqref="M24 M16 M8 M32"/>
    <dataValidation type="whole" operator="lessThan" allowBlank="1" showInputMessage="1" showErrorMessage="1" errorTitle="入力不要です。" error="[キャンセル]をクリックしてください。" sqref="K24:K29 J7 K16:K21 I24:I30 I8:I14 I16:I22 K32:K37 J23 J15 K8:K13">
      <formula1>0</formula1>
    </dataValidation>
    <dataValidation type="whole" imeMode="off" operator="lessThan" allowBlank="1" showInputMessage="1" showErrorMessage="1" errorTitle="入力不要です。" error="[キャンセル]をクリックしてください。" sqref="P15:R15 P23:R23 P31:R31">
      <formula1>0</formula1>
    </dataValidation>
    <dataValidation type="whole" operator="lessThan" allowBlank="1" showInputMessage="1" showErrorMessage="1" errorTitle="自動計算です。" error="[キャンセル]をクリックしてください。" sqref="L8:L38 M15:O15 M23:O23 M31:O31">
      <formula1>0</formula1>
    </dataValidation>
  </dataValidations>
  <pageMargins left="0.59055118110236227" right="0.39370078740157483" top="0.78740157480314965" bottom="0.35433070866141736" header="0.31496062992125984" footer="0.15748031496062992"/>
  <pageSetup paperSize="8" scale="67" fitToHeight="0" orientation="landscape" r:id="rId1"/>
  <headerFooter>
    <oddHeader>&amp;L様式７（別添１）</oddHeader>
    <oddFooter>&amp;C&amp;"ＭＳ Ｐゴシック,標準"&amp;10&amp;P /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29"/>
  <sheetViews>
    <sheetView view="pageBreakPreview" zoomScaleNormal="100" zoomScaleSheetLayoutView="100" workbookViewId="0"/>
  </sheetViews>
  <sheetFormatPr defaultRowHeight="13.5"/>
  <cols>
    <col min="1" max="1" width="1.75" style="214" customWidth="1"/>
    <col min="2" max="2" width="18.625" style="214" customWidth="1"/>
    <col min="3" max="9" width="14.25" style="214" customWidth="1"/>
    <col min="10" max="10" width="16.125" style="214" customWidth="1"/>
    <col min="11" max="12" width="11.375" style="214" customWidth="1"/>
    <col min="13" max="13" width="0.875" style="214" customWidth="1"/>
    <col min="14" max="16384" width="9" style="214"/>
  </cols>
  <sheetData>
    <row r="1" spans="2:14" ht="9.75" customHeight="1"/>
    <row r="2" spans="2:14" ht="23.25" customHeight="1">
      <c r="B2" s="637"/>
      <c r="C2" s="637"/>
      <c r="D2" s="637"/>
      <c r="E2" s="638"/>
      <c r="F2" s="638"/>
      <c r="G2" s="685" t="str">
        <f>'①1.概要'!K2</f>
        <v>先進性のある輸出ビジネスモデルを構築するための実証支援事業</v>
      </c>
      <c r="H2" s="637" t="s">
        <v>241</v>
      </c>
      <c r="I2" s="637"/>
      <c r="J2" s="637"/>
      <c r="K2" s="637"/>
      <c r="L2" s="637"/>
    </row>
    <row r="3" spans="2:14" ht="11.25" customHeight="1">
      <c r="B3" s="639"/>
      <c r="C3" s="639"/>
      <c r="D3" s="639"/>
      <c r="E3" s="639"/>
      <c r="F3" s="639"/>
      <c r="G3" s="639"/>
      <c r="H3" s="639"/>
    </row>
    <row r="4" spans="2:14" ht="23.25" customHeight="1" thickBot="1">
      <c r="B4" s="558" t="s">
        <v>79</v>
      </c>
      <c r="G4" s="577"/>
      <c r="H4" s="577"/>
      <c r="I4" s="640"/>
      <c r="J4" s="640"/>
      <c r="K4" s="641"/>
      <c r="L4" s="641" t="s">
        <v>179</v>
      </c>
    </row>
    <row r="5" spans="2:14" ht="21" customHeight="1">
      <c r="B5" s="642" t="s">
        <v>180</v>
      </c>
      <c r="C5" s="643" t="s">
        <v>181</v>
      </c>
      <c r="D5" s="644"/>
      <c r="E5" s="644"/>
      <c r="F5" s="644"/>
      <c r="G5" s="644"/>
      <c r="H5" s="644"/>
      <c r="I5" s="1106" t="s">
        <v>75</v>
      </c>
      <c r="J5" s="444" t="s">
        <v>182</v>
      </c>
      <c r="K5" s="1107" t="s">
        <v>74</v>
      </c>
      <c r="L5" s="819"/>
    </row>
    <row r="6" spans="2:14" ht="21" customHeight="1" thickBot="1">
      <c r="B6" s="807"/>
      <c r="C6" s="808" t="s">
        <v>70</v>
      </c>
      <c r="D6" s="810"/>
      <c r="E6" s="808" t="s">
        <v>71</v>
      </c>
      <c r="F6" s="810"/>
      <c r="G6" s="808" t="s">
        <v>72</v>
      </c>
      <c r="H6" s="1108"/>
      <c r="I6" s="1109"/>
      <c r="J6" s="813"/>
      <c r="K6" s="1110"/>
      <c r="L6" s="821"/>
    </row>
    <row r="7" spans="2:14" ht="32.25" customHeight="1">
      <c r="B7" s="646"/>
      <c r="C7" s="822" t="s">
        <v>73</v>
      </c>
      <c r="D7" s="816" t="s">
        <v>242</v>
      </c>
      <c r="E7" s="823" t="s">
        <v>73</v>
      </c>
      <c r="F7" s="816" t="s">
        <v>233</v>
      </c>
      <c r="G7" s="823" t="s">
        <v>73</v>
      </c>
      <c r="H7" s="816" t="s">
        <v>234</v>
      </c>
      <c r="I7" s="1111"/>
      <c r="J7" s="650"/>
      <c r="K7" s="807"/>
      <c r="L7" s="824"/>
    </row>
    <row r="8" spans="2:14" ht="54" customHeight="1">
      <c r="B8" s="1112" t="s">
        <v>362</v>
      </c>
      <c r="C8" s="833" t="str">
        <f>IF('①7.積算内訳（BM）'!F5=0,"",'①7.積算内訳（BM）'!F5)</f>
        <v/>
      </c>
      <c r="D8" s="1143">
        <f>IF(SUM('⑦1.活動計画変更（BM）'!N5:N12)=0,0,SUM('⑦1.活動計画変更（BM）'!N5:N12))</f>
        <v>0</v>
      </c>
      <c r="E8" s="1144" t="str">
        <f>IF('①7.積算内訳（BM）'!G5=0,"",'①7.積算内訳（BM）'!G5)</f>
        <v/>
      </c>
      <c r="F8" s="1143">
        <f>IF(SUM('⑦1.活動計画変更（BM）'!O5:O12)=0,0,SUM('⑦1.活動計画変更（BM）'!O5:O12))</f>
        <v>0</v>
      </c>
      <c r="G8" s="831">
        <f>'①7.積算内訳（BM）'!H5</f>
        <v>0</v>
      </c>
      <c r="H8" s="1145">
        <f>IF(SUM('⑦1.活動計画変更（BM）'!P5:P12)=0,0,SUM('⑦1.活動計画変更（BM）'!P5:P12))</f>
        <v>0</v>
      </c>
      <c r="I8" s="1146" t="str">
        <f>IF(SUM(C8,E8,G8)=0,"",SUM(C8,E8,G8))</f>
        <v/>
      </c>
      <c r="J8" s="1147" t="str">
        <f>IF(SUM(D8,F8,H8)=0,"",SUM(D8,F8,H8))</f>
        <v/>
      </c>
      <c r="K8" s="1113"/>
      <c r="L8" s="1114"/>
    </row>
    <row r="9" spans="2:14" ht="21" customHeight="1" thickBot="1">
      <c r="B9" s="655" t="s">
        <v>186</v>
      </c>
      <c r="C9" s="838" t="str">
        <f>IF(C8="","",C8)</f>
        <v/>
      </c>
      <c r="D9" s="1148">
        <f t="shared" ref="D9:J9" si="0">IF(D8="","",D8)</f>
        <v>0</v>
      </c>
      <c r="E9" s="1149" t="str">
        <f t="shared" si="0"/>
        <v/>
      </c>
      <c r="F9" s="1148">
        <f t="shared" si="0"/>
        <v>0</v>
      </c>
      <c r="G9" s="836">
        <f t="shared" si="0"/>
        <v>0</v>
      </c>
      <c r="H9" s="1150">
        <f t="shared" si="0"/>
        <v>0</v>
      </c>
      <c r="I9" s="1151" t="str">
        <f t="shared" si="0"/>
        <v/>
      </c>
      <c r="J9" s="1152" t="str">
        <f t="shared" si="0"/>
        <v/>
      </c>
      <c r="K9" s="1115" t="s">
        <v>162</v>
      </c>
      <c r="L9" s="1116" t="s">
        <v>51</v>
      </c>
      <c r="N9" s="218" t="s">
        <v>164</v>
      </c>
    </row>
    <row r="10" spans="2:14" ht="12" customHeight="1"/>
    <row r="11" spans="2:14" ht="21.75" customHeight="1">
      <c r="B11" s="657" t="s">
        <v>80</v>
      </c>
    </row>
    <row r="12" spans="2:14" ht="21" customHeight="1" thickBot="1">
      <c r="B12" s="658" t="s">
        <v>97</v>
      </c>
      <c r="D12" s="1117"/>
      <c r="F12" s="1118"/>
      <c r="G12" s="1118"/>
      <c r="H12" s="1118"/>
      <c r="I12" s="1119"/>
      <c r="J12" s="1119"/>
      <c r="K12" s="577"/>
      <c r="L12" s="641" t="s">
        <v>350</v>
      </c>
    </row>
    <row r="13" spans="2:14" ht="18" customHeight="1">
      <c r="B13" s="365" t="s">
        <v>165</v>
      </c>
      <c r="C13" s="481" t="s">
        <v>166</v>
      </c>
      <c r="D13" s="1120"/>
      <c r="E13" s="1121" t="s">
        <v>167</v>
      </c>
      <c r="F13" s="1122" t="s">
        <v>348</v>
      </c>
      <c r="G13" s="1123"/>
      <c r="H13" s="1123"/>
      <c r="I13" s="1123"/>
      <c r="J13" s="481" t="s">
        <v>74</v>
      </c>
      <c r="K13" s="1121"/>
      <c r="L13" s="819"/>
    </row>
    <row r="14" spans="2:14" ht="18" customHeight="1" thickBot="1">
      <c r="B14" s="1124"/>
      <c r="C14" s="1125"/>
      <c r="D14" s="1126"/>
      <c r="E14" s="1127"/>
      <c r="F14" s="1128" t="s">
        <v>351</v>
      </c>
      <c r="G14" s="1129"/>
      <c r="H14" s="1128" t="s">
        <v>349</v>
      </c>
      <c r="I14" s="1129"/>
      <c r="J14" s="811"/>
      <c r="K14" s="1127"/>
      <c r="L14" s="821"/>
    </row>
    <row r="15" spans="2:14" ht="18" customHeight="1">
      <c r="B15" s="560"/>
      <c r="C15" s="1130" t="s">
        <v>73</v>
      </c>
      <c r="D15" s="816" t="s">
        <v>99</v>
      </c>
      <c r="E15" s="817"/>
      <c r="F15" s="1131" t="s">
        <v>187</v>
      </c>
      <c r="G15" s="1131" t="s">
        <v>188</v>
      </c>
      <c r="H15" s="564" t="s">
        <v>187</v>
      </c>
      <c r="I15" s="564" t="s">
        <v>188</v>
      </c>
      <c r="J15" s="1125"/>
      <c r="K15" s="817"/>
      <c r="L15" s="824"/>
    </row>
    <row r="16" spans="2:14" ht="21" customHeight="1">
      <c r="B16" s="280" t="s">
        <v>169</v>
      </c>
      <c r="C16" s="1153">
        <f>IF(C9="",0,C9)</f>
        <v>0</v>
      </c>
      <c r="D16" s="1154">
        <f>IF(D9="",0,D9)</f>
        <v>0</v>
      </c>
      <c r="E16" s="1144">
        <f>IF(①交付申請書!D14="",0,①交付申請書!D14)</f>
        <v>0</v>
      </c>
      <c r="F16" s="833">
        <f>IF(C16&lt;D16,D16-C16,0)</f>
        <v>0</v>
      </c>
      <c r="G16" s="833">
        <f>IF(C16&gt;D16,D16-C16,0)</f>
        <v>0</v>
      </c>
      <c r="H16" s="694">
        <f>IF(D16&gt;E16,D16-E16,0)</f>
        <v>0</v>
      </c>
      <c r="I16" s="694">
        <f>IF(D16&lt;E16,D16-E16,0)</f>
        <v>0</v>
      </c>
      <c r="J16" s="1132"/>
      <c r="K16" s="1133"/>
      <c r="L16" s="1134"/>
    </row>
    <row r="17" spans="2:12" ht="21" customHeight="1">
      <c r="B17" s="280" t="s">
        <v>170</v>
      </c>
      <c r="C17" s="1153">
        <f>IF(E9="",0,E9)</f>
        <v>0</v>
      </c>
      <c r="D17" s="1154">
        <f>IF(F9="",0,F9)</f>
        <v>0</v>
      </c>
      <c r="E17" s="1144">
        <f>IF(①交付申請書!D15="",0,①交付申請書!D15)</f>
        <v>0</v>
      </c>
      <c r="F17" s="833">
        <f t="shared" ref="F17:F18" si="1">IF(C17&lt;D17,D17-C17,0)</f>
        <v>0</v>
      </c>
      <c r="G17" s="833">
        <f t="shared" ref="G17:G18" si="2">IF(C17&gt;D17,D17-C17,0)</f>
        <v>0</v>
      </c>
      <c r="H17" s="694">
        <f t="shared" ref="H17:H18" si="3">IF(D17&gt;E17,D17-E17,0)</f>
        <v>0</v>
      </c>
      <c r="I17" s="694">
        <f t="shared" ref="I17:I18" si="4">IF(D17&lt;E17,D17-E17,0)</f>
        <v>0</v>
      </c>
      <c r="J17" s="1132"/>
      <c r="K17" s="1133"/>
      <c r="L17" s="1134"/>
    </row>
    <row r="18" spans="2:12" ht="21" customHeight="1" thickBot="1">
      <c r="B18" s="664" t="s">
        <v>171</v>
      </c>
      <c r="C18" s="1155">
        <f>IF(G9="",0,G9)</f>
        <v>0</v>
      </c>
      <c r="D18" s="1156">
        <f>IF(H9="",0,H9)</f>
        <v>0</v>
      </c>
      <c r="E18" s="1157">
        <f>IF(①交付申請書!D16="",0,①交付申請書!D16)</f>
        <v>0</v>
      </c>
      <c r="F18" s="1158">
        <f t="shared" si="1"/>
        <v>0</v>
      </c>
      <c r="G18" s="1158">
        <f t="shared" si="2"/>
        <v>0</v>
      </c>
      <c r="H18" s="695">
        <f t="shared" si="3"/>
        <v>0</v>
      </c>
      <c r="I18" s="695">
        <f t="shared" si="4"/>
        <v>0</v>
      </c>
      <c r="J18" s="1135"/>
      <c r="K18" s="1136"/>
      <c r="L18" s="1137"/>
    </row>
    <row r="19" spans="2:12" ht="21" customHeight="1" thickTop="1" thickBot="1">
      <c r="B19" s="667" t="s">
        <v>172</v>
      </c>
      <c r="C19" s="1159">
        <f>SUM(C16:C18)</f>
        <v>0</v>
      </c>
      <c r="D19" s="1160">
        <f t="shared" ref="D19:I19" si="5">SUM(D16:D18)</f>
        <v>0</v>
      </c>
      <c r="E19" s="1149">
        <f t="shared" si="5"/>
        <v>0</v>
      </c>
      <c r="F19" s="838">
        <f t="shared" si="5"/>
        <v>0</v>
      </c>
      <c r="G19" s="838">
        <f t="shared" si="5"/>
        <v>0</v>
      </c>
      <c r="H19" s="699">
        <f t="shared" si="5"/>
        <v>0</v>
      </c>
      <c r="I19" s="699">
        <f t="shared" si="5"/>
        <v>0</v>
      </c>
      <c r="J19" s="1138"/>
      <c r="K19" s="1139"/>
      <c r="L19" s="1140"/>
    </row>
    <row r="20" spans="2:12" ht="23.25" customHeight="1" thickBot="1">
      <c r="B20" s="658" t="s">
        <v>98</v>
      </c>
      <c r="F20" s="1141"/>
      <c r="G20" s="1141"/>
      <c r="H20" s="1141"/>
      <c r="I20" s="1142"/>
      <c r="J20" s="1142"/>
      <c r="K20" s="577"/>
      <c r="L20" s="641" t="s">
        <v>76</v>
      </c>
    </row>
    <row r="21" spans="2:12" ht="18" customHeight="1">
      <c r="B21" s="365" t="s">
        <v>165</v>
      </c>
      <c r="C21" s="481" t="s">
        <v>166</v>
      </c>
      <c r="D21" s="1120"/>
      <c r="E21" s="1121" t="s">
        <v>167</v>
      </c>
      <c r="F21" s="1122" t="s">
        <v>348</v>
      </c>
      <c r="G21" s="1123"/>
      <c r="H21" s="1123"/>
      <c r="I21" s="1123"/>
      <c r="J21" s="481" t="s">
        <v>74</v>
      </c>
      <c r="K21" s="1121"/>
      <c r="L21" s="819"/>
    </row>
    <row r="22" spans="2:12" ht="18" customHeight="1" thickBot="1">
      <c r="B22" s="1124"/>
      <c r="C22" s="1125"/>
      <c r="D22" s="1126"/>
      <c r="E22" s="1127"/>
      <c r="F22" s="1128" t="s">
        <v>351</v>
      </c>
      <c r="G22" s="1129"/>
      <c r="H22" s="1128" t="s">
        <v>349</v>
      </c>
      <c r="I22" s="1129"/>
      <c r="J22" s="811"/>
      <c r="K22" s="1127"/>
      <c r="L22" s="821"/>
    </row>
    <row r="23" spans="2:12" ht="18" customHeight="1">
      <c r="B23" s="560"/>
      <c r="C23" s="1130" t="s">
        <v>73</v>
      </c>
      <c r="D23" s="816" t="s">
        <v>99</v>
      </c>
      <c r="E23" s="817"/>
      <c r="F23" s="1131" t="s">
        <v>187</v>
      </c>
      <c r="G23" s="1131" t="s">
        <v>188</v>
      </c>
      <c r="H23" s="564" t="s">
        <v>187</v>
      </c>
      <c r="I23" s="564" t="s">
        <v>188</v>
      </c>
      <c r="J23" s="1125"/>
      <c r="K23" s="817"/>
      <c r="L23" s="824"/>
    </row>
    <row r="24" spans="2:12" ht="54" customHeight="1" thickBot="1">
      <c r="B24" s="664" t="s">
        <v>362</v>
      </c>
      <c r="C24" s="1155">
        <f>IF(①交付申請書!C21="",0,①交付申請書!C21)</f>
        <v>0</v>
      </c>
      <c r="D24" s="1156">
        <f>IF(D19="",0,D19)</f>
        <v>0</v>
      </c>
      <c r="E24" s="1157">
        <f>IF(①交付申請書!D21="",0,①交付申請書!D21)</f>
        <v>0</v>
      </c>
      <c r="F24" s="695">
        <f>IF(C24&lt;D24,D24-C24,0)</f>
        <v>0</v>
      </c>
      <c r="G24" s="695">
        <f>IF(C24&gt;D24,D24-C24,0)</f>
        <v>0</v>
      </c>
      <c r="H24" s="695">
        <f>IF(D24&gt;E24,D24-E24,0)</f>
        <v>0</v>
      </c>
      <c r="I24" s="695">
        <f>IF(D24&lt;E24,D24-E24,0)</f>
        <v>0</v>
      </c>
      <c r="J24" s="1133"/>
      <c r="K24" s="1133"/>
      <c r="L24" s="1134"/>
    </row>
    <row r="25" spans="2:12" ht="21" customHeight="1" thickTop="1" thickBot="1">
      <c r="B25" s="667" t="s">
        <v>172</v>
      </c>
      <c r="C25" s="1159">
        <f t="shared" ref="C25:I25" si="6">SUM(C24:C24)</f>
        <v>0</v>
      </c>
      <c r="D25" s="1160">
        <f t="shared" si="6"/>
        <v>0</v>
      </c>
      <c r="E25" s="1149">
        <f t="shared" si="6"/>
        <v>0</v>
      </c>
      <c r="F25" s="699">
        <f t="shared" si="6"/>
        <v>0</v>
      </c>
      <c r="G25" s="699">
        <f t="shared" si="6"/>
        <v>0</v>
      </c>
      <c r="H25" s="699">
        <f t="shared" si="6"/>
        <v>0</v>
      </c>
      <c r="I25" s="699">
        <f t="shared" si="6"/>
        <v>0</v>
      </c>
      <c r="J25" s="1139"/>
      <c r="K25" s="1139"/>
      <c r="L25" s="1140"/>
    </row>
    <row r="26" spans="2:12" ht="18" customHeight="1" thickBot="1">
      <c r="B26" s="670"/>
      <c r="C26" s="671"/>
      <c r="D26" s="671"/>
      <c r="E26" s="671"/>
      <c r="F26" s="671"/>
      <c r="G26" s="672"/>
      <c r="H26" s="672"/>
    </row>
    <row r="27" spans="2:12" ht="21" customHeight="1" thickBot="1">
      <c r="B27" s="673" t="s">
        <v>81</v>
      </c>
      <c r="C27" s="674"/>
      <c r="D27" s="1161" t="str">
        <f>IF(①交付申請書!D24="日付を入力してください","",①交付申請書!D24)</f>
        <v/>
      </c>
      <c r="E27" s="1162"/>
    </row>
    <row r="28" spans="2:12" ht="21" customHeight="1"/>
    <row r="29" spans="2:12" ht="21" customHeight="1"/>
  </sheetData>
  <sheetProtection algorithmName="SHA-512" hashValue="vmja++IKa5xEGp0hKcLKzyEpdBpAoq36iupXW+ZgC8Vne6+Dm3egQLGIemwKkA8i2KJcGO2Mus6wP4/Yab5ong==" saltValue="+r4/VW0I2t8BTyqTLZysVQ==" spinCount="100000" sheet="1" scenarios="1" formatCells="0" formatColumns="0" formatRows="0"/>
  <mergeCells count="29">
    <mergeCell ref="J5:J7"/>
    <mergeCell ref="K5:L7"/>
    <mergeCell ref="B5:B7"/>
    <mergeCell ref="I5:I7"/>
    <mergeCell ref="C5:H5"/>
    <mergeCell ref="C6:D6"/>
    <mergeCell ref="E6:F6"/>
    <mergeCell ref="G6:H6"/>
    <mergeCell ref="D27:E27"/>
    <mergeCell ref="B13:B15"/>
    <mergeCell ref="C13:D14"/>
    <mergeCell ref="F13:I13"/>
    <mergeCell ref="B21:B23"/>
    <mergeCell ref="C21:D22"/>
    <mergeCell ref="F21:I21"/>
    <mergeCell ref="E13:E15"/>
    <mergeCell ref="E21:E23"/>
    <mergeCell ref="J25:L25"/>
    <mergeCell ref="J19:L19"/>
    <mergeCell ref="J21:L23"/>
    <mergeCell ref="J24:L24"/>
    <mergeCell ref="F14:G14"/>
    <mergeCell ref="H14:I14"/>
    <mergeCell ref="F22:G22"/>
    <mergeCell ref="H22:I22"/>
    <mergeCell ref="J13:L15"/>
    <mergeCell ref="J16:L16"/>
    <mergeCell ref="J17:L17"/>
    <mergeCell ref="J18:L18"/>
  </mergeCells>
  <phoneticPr fontId="1"/>
  <conditionalFormatting sqref="L9">
    <cfRule type="containsText" dxfId="53" priority="4" operator="containsText" text="消費税仕入控除額">
      <formula>NOT(ISERROR(SEARCH("消費税仕入控除額",L9)))</formula>
    </cfRule>
  </conditionalFormatting>
  <conditionalFormatting sqref="K9">
    <cfRule type="containsText" dxfId="52" priority="3" operator="containsText" text="消費税仕入控除額">
      <formula>NOT(ISERROR(SEARCH("消費税仕入控除額",K9)))</formula>
    </cfRule>
  </conditionalFormatting>
  <conditionalFormatting sqref="D27:E27">
    <cfRule type="notContainsText" dxfId="51" priority="1" operator="notContains" text="入力">
      <formula>ISERROR(SEARCH("入力",D27))</formula>
    </cfRule>
    <cfRule type="beginsWith" dxfId="50" priority="2" operator="beginsWith" text="入力してください">
      <formula>LEFT(D27,LEN("入力してください"))="入力してください"</formula>
    </cfRule>
  </conditionalFormatting>
  <dataValidations count="3">
    <dataValidation allowBlank="1" showInputMessage="1" showErrorMessage="1" promptTitle="西暦で入力してください。" prompt="例：2022/3/1" sqref="D27:E27"/>
    <dataValidation allowBlank="1" showInputMessage="1" showErrorMessage="1" promptTitle="入力して下さい。" prompt="自己負担額に変更が無い場合は申請時と同額（０ならば０）を入力してください。" sqref="F8"/>
    <dataValidation allowBlank="1" showInputMessage="1" showErrorMessage="1" promptTitle="入力して下さい。" prompt="その他負担額に変更が無い場合は申請時と同額（０ならば０）を入力してください。" sqref="H8"/>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47"/>
  <sheetViews>
    <sheetView view="pageBreakPreview" zoomScaleNormal="100" zoomScaleSheetLayoutView="100" workbookViewId="0"/>
  </sheetViews>
  <sheetFormatPr defaultRowHeight="14.25"/>
  <cols>
    <col min="1" max="1" width="1.625" style="9" customWidth="1"/>
    <col min="2" max="2" width="14.75" style="9" customWidth="1"/>
    <col min="3" max="3" width="8.375" style="9" customWidth="1"/>
    <col min="4" max="4" width="3.625" style="9" customWidth="1"/>
    <col min="5" max="8" width="9.875" style="9" customWidth="1"/>
    <col min="9" max="9" width="13.625" style="9" customWidth="1"/>
    <col min="10" max="10" width="21.875" style="9" customWidth="1"/>
    <col min="11" max="12" width="9.875" style="9" customWidth="1"/>
    <col min="13" max="13" width="11.875" style="9" customWidth="1"/>
    <col min="14" max="14" width="2" style="9" customWidth="1"/>
    <col min="15" max="15" width="1.625" style="9" customWidth="1"/>
    <col min="16" max="16384" width="9" style="9"/>
  </cols>
  <sheetData>
    <row r="1" spans="2:21" ht="9" customHeight="1"/>
    <row r="2" spans="2:21" ht="23.25" customHeight="1">
      <c r="B2" s="192" t="s">
        <v>40</v>
      </c>
      <c r="C2" s="192"/>
      <c r="D2" s="192"/>
      <c r="E2" s="192"/>
      <c r="F2" s="192"/>
      <c r="G2" s="192"/>
      <c r="H2" s="192"/>
      <c r="I2" s="192"/>
      <c r="J2" s="192"/>
      <c r="K2" s="192"/>
      <c r="L2" s="192"/>
      <c r="M2" s="170"/>
      <c r="N2" s="26"/>
      <c r="O2" s="21"/>
    </row>
    <row r="3" spans="2:21" s="24" customFormat="1" ht="10.5" customHeight="1">
      <c r="B3" s="15"/>
      <c r="C3" s="15"/>
      <c r="D3" s="15"/>
      <c r="E3" s="15"/>
      <c r="F3" s="15"/>
      <c r="G3" s="15"/>
      <c r="O3" s="15"/>
      <c r="T3" s="9"/>
      <c r="U3" s="9"/>
    </row>
    <row r="4" spans="2:21" s="24" customFormat="1" ht="18" customHeight="1">
      <c r="B4" s="27"/>
      <c r="C4" s="27"/>
      <c r="D4" s="28"/>
      <c r="E4" s="28"/>
      <c r="F4" s="28"/>
      <c r="G4" s="28"/>
      <c r="H4" s="28"/>
      <c r="I4" s="28"/>
      <c r="J4" s="28"/>
      <c r="K4" s="190" t="s">
        <v>52</v>
      </c>
      <c r="L4" s="190" t="s">
        <v>53</v>
      </c>
      <c r="M4" s="190" t="s">
        <v>87</v>
      </c>
      <c r="O4" s="15"/>
      <c r="T4" s="9"/>
      <c r="U4" s="9"/>
    </row>
    <row r="5" spans="2:21" s="24" customFormat="1" ht="18" customHeight="1">
      <c r="B5" s="30"/>
      <c r="C5" s="30"/>
      <c r="D5" s="29"/>
      <c r="E5" s="29"/>
      <c r="F5" s="29"/>
      <c r="G5" s="29"/>
      <c r="H5" s="29"/>
      <c r="I5" s="29"/>
      <c r="J5" s="31"/>
      <c r="K5" s="191"/>
      <c r="L5" s="191"/>
      <c r="M5" s="191"/>
      <c r="O5" s="15"/>
      <c r="T5" s="9"/>
      <c r="U5" s="9"/>
    </row>
    <row r="6" spans="2:21" s="24" customFormat="1" ht="19.5" customHeight="1">
      <c r="B6" s="176" t="s">
        <v>545</v>
      </c>
      <c r="C6" s="99" t="s">
        <v>546</v>
      </c>
      <c r="D6" s="113"/>
      <c r="E6" s="113"/>
      <c r="F6" s="113"/>
      <c r="G6" s="113"/>
      <c r="H6" s="113"/>
      <c r="I6" s="53"/>
      <c r="J6" s="183"/>
      <c r="K6" s="35"/>
      <c r="L6" s="35"/>
      <c r="M6" s="35"/>
      <c r="N6" s="15"/>
      <c r="O6" s="15"/>
      <c r="T6" s="9"/>
      <c r="U6" s="9"/>
    </row>
    <row r="7" spans="2:21" s="24" customFormat="1" ht="6" customHeight="1">
      <c r="B7" s="62"/>
      <c r="C7" s="60"/>
      <c r="D7" s="2"/>
      <c r="E7" s="2"/>
      <c r="F7" s="2"/>
      <c r="G7" s="63"/>
      <c r="H7" s="15"/>
      <c r="I7" s="15"/>
      <c r="J7" s="64"/>
      <c r="K7" s="15"/>
      <c r="L7" s="15"/>
      <c r="M7" s="40"/>
      <c r="N7" s="15"/>
      <c r="O7" s="15"/>
      <c r="T7" s="9"/>
      <c r="U7" s="9"/>
    </row>
    <row r="8" spans="2:21" s="24" customFormat="1" ht="24.75" customHeight="1">
      <c r="B8" s="33"/>
      <c r="C8" s="59"/>
      <c r="D8" s="42" t="s">
        <v>105</v>
      </c>
      <c r="E8" s="15"/>
      <c r="F8" s="15"/>
      <c r="G8" s="15"/>
      <c r="H8" s="15"/>
      <c r="I8" s="15" t="s">
        <v>67</v>
      </c>
      <c r="J8" s="15"/>
      <c r="K8" s="15"/>
      <c r="L8" s="15"/>
      <c r="M8" s="40"/>
      <c r="N8" s="15"/>
      <c r="O8" s="15"/>
      <c r="T8" s="9"/>
      <c r="U8" s="9"/>
    </row>
    <row r="9" spans="2:21" s="24" customFormat="1" ht="24.75" customHeight="1">
      <c r="B9" s="33"/>
      <c r="C9" s="33"/>
      <c r="G9" s="15"/>
      <c r="H9" s="15"/>
      <c r="I9" s="15" t="s">
        <v>68</v>
      </c>
      <c r="J9" s="15"/>
      <c r="K9" s="15"/>
      <c r="L9" s="15"/>
      <c r="M9" s="40"/>
      <c r="N9" s="15"/>
      <c r="O9" s="15"/>
      <c r="T9" s="9"/>
      <c r="U9" s="9"/>
    </row>
    <row r="10" spans="2:21" s="24" customFormat="1" ht="24.75" customHeight="1">
      <c r="B10" s="33"/>
      <c r="C10" s="33"/>
      <c r="E10" s="25"/>
      <c r="F10" s="67" t="s">
        <v>106</v>
      </c>
      <c r="G10" s="15"/>
      <c r="H10" s="15"/>
      <c r="I10" s="15" t="s">
        <v>69</v>
      </c>
      <c r="J10" s="15"/>
      <c r="K10" s="15"/>
      <c r="L10" s="15"/>
      <c r="M10" s="40"/>
      <c r="N10" s="15"/>
      <c r="O10" s="15"/>
      <c r="T10" s="9"/>
      <c r="U10" s="9"/>
    </row>
    <row r="11" spans="2:21" s="24" customFormat="1" ht="5.25" customHeight="1">
      <c r="B11" s="33"/>
      <c r="C11" s="30"/>
      <c r="D11" s="29"/>
      <c r="E11" s="158"/>
      <c r="F11" s="159"/>
      <c r="G11" s="29"/>
      <c r="H11" s="29"/>
      <c r="I11" s="29"/>
      <c r="J11" s="15"/>
      <c r="K11" s="15"/>
      <c r="L11" s="15"/>
      <c r="M11" s="31"/>
      <c r="N11" s="15"/>
      <c r="O11" s="15"/>
      <c r="T11" s="9"/>
      <c r="U11" s="9"/>
    </row>
    <row r="12" spans="2:21" s="24" customFormat="1" ht="19.5" customHeight="1">
      <c r="B12" s="59" t="s">
        <v>100</v>
      </c>
      <c r="C12" s="152" t="s">
        <v>246</v>
      </c>
      <c r="D12" s="122"/>
      <c r="E12" s="148" t="s">
        <v>363</v>
      </c>
      <c r="F12" s="1"/>
      <c r="G12" s="1"/>
      <c r="H12" s="1"/>
      <c r="I12" s="1"/>
      <c r="J12" s="149"/>
      <c r="K12" s="45"/>
      <c r="L12" s="45"/>
      <c r="M12" s="45"/>
      <c r="N12" s="15"/>
      <c r="O12" s="15"/>
      <c r="T12" s="9"/>
      <c r="U12" s="9"/>
    </row>
    <row r="13" spans="2:21" s="24" customFormat="1" ht="19.5" customHeight="1">
      <c r="B13" s="59"/>
      <c r="C13" s="160"/>
      <c r="D13" s="155"/>
      <c r="E13" s="107"/>
      <c r="F13" s="108" t="s">
        <v>382</v>
      </c>
      <c r="G13" s="108"/>
      <c r="H13" s="108"/>
      <c r="I13" s="108"/>
      <c r="J13" s="145"/>
      <c r="K13" s="46"/>
      <c r="L13" s="46"/>
      <c r="M13" s="46"/>
      <c r="N13" s="15"/>
      <c r="O13" s="15"/>
      <c r="T13" s="9"/>
      <c r="U13" s="9"/>
    </row>
    <row r="14" spans="2:21" s="24" customFormat="1" ht="19.5" customHeight="1">
      <c r="B14" s="33"/>
      <c r="C14" s="152" t="s">
        <v>247</v>
      </c>
      <c r="D14" s="122"/>
      <c r="E14" s="125" t="s">
        <v>364</v>
      </c>
      <c r="F14" s="1"/>
      <c r="G14" s="1"/>
      <c r="H14" s="1"/>
      <c r="I14" s="1"/>
      <c r="J14" s="40"/>
      <c r="K14" s="48"/>
      <c r="L14" s="48"/>
      <c r="M14" s="48"/>
      <c r="N14" s="15"/>
      <c r="O14" s="15"/>
      <c r="T14" s="9"/>
      <c r="U14" s="9"/>
    </row>
    <row r="15" spans="2:21" s="24" customFormat="1" ht="19.5" customHeight="1">
      <c r="B15" s="59"/>
      <c r="C15" s="160"/>
      <c r="D15" s="155"/>
      <c r="E15" s="107"/>
      <c r="F15" s="108" t="s">
        <v>382</v>
      </c>
      <c r="G15" s="108"/>
      <c r="H15" s="108"/>
      <c r="I15" s="108"/>
      <c r="J15" s="145"/>
      <c r="K15" s="46"/>
      <c r="L15" s="46"/>
      <c r="M15" s="46"/>
      <c r="N15" s="15"/>
      <c r="O15" s="15"/>
      <c r="T15" s="9"/>
      <c r="U15" s="9"/>
    </row>
    <row r="16" spans="2:21" s="24" customFormat="1" ht="19.5" customHeight="1">
      <c r="B16" s="33"/>
      <c r="C16" s="152" t="s">
        <v>248</v>
      </c>
      <c r="D16" s="122"/>
      <c r="E16" s="125" t="s">
        <v>365</v>
      </c>
      <c r="F16" s="1"/>
      <c r="G16" s="1"/>
      <c r="H16" s="2"/>
      <c r="I16" s="15"/>
      <c r="J16" s="40"/>
      <c r="K16" s="48"/>
      <c r="L16" s="48"/>
      <c r="M16" s="48"/>
      <c r="N16" s="15"/>
      <c r="O16" s="15"/>
      <c r="T16" s="9"/>
      <c r="U16" s="9"/>
    </row>
    <row r="17" spans="2:21" s="24" customFormat="1" ht="19.5" customHeight="1">
      <c r="B17" s="59"/>
      <c r="C17" s="160"/>
      <c r="D17" s="155"/>
      <c r="E17" s="107"/>
      <c r="F17" s="108" t="s">
        <v>382</v>
      </c>
      <c r="G17" s="108"/>
      <c r="H17" s="108"/>
      <c r="I17" s="108"/>
      <c r="J17" s="145"/>
      <c r="K17" s="46"/>
      <c r="L17" s="46"/>
      <c r="M17" s="46"/>
      <c r="N17" s="15"/>
      <c r="O17" s="15"/>
      <c r="T17" s="9"/>
      <c r="U17" s="9"/>
    </row>
    <row r="18" spans="2:21" s="24" customFormat="1" ht="19.5" customHeight="1">
      <c r="B18" s="33"/>
      <c r="C18" s="68"/>
      <c r="D18" s="29"/>
      <c r="E18" s="60" t="s">
        <v>77</v>
      </c>
      <c r="F18" s="69" t="s">
        <v>62</v>
      </c>
      <c r="G18" s="29" t="s">
        <v>54</v>
      </c>
      <c r="H18" s="29"/>
      <c r="I18" s="29"/>
      <c r="J18" s="29"/>
      <c r="K18" s="46"/>
      <c r="L18" s="46"/>
      <c r="M18" s="46"/>
      <c r="O18" s="15"/>
      <c r="T18" s="9"/>
      <c r="U18" s="9"/>
    </row>
    <row r="19" spans="2:21" s="24" customFormat="1" ht="19.5" customHeight="1">
      <c r="B19" s="33"/>
      <c r="C19" s="154"/>
      <c r="D19" s="1"/>
      <c r="E19" s="39"/>
      <c r="F19" s="36" t="s">
        <v>64</v>
      </c>
      <c r="G19" s="34" t="s">
        <v>55</v>
      </c>
      <c r="H19" s="1"/>
      <c r="I19" s="34"/>
      <c r="J19" s="34"/>
      <c r="K19" s="35"/>
      <c r="L19" s="35"/>
      <c r="M19" s="35"/>
      <c r="N19" s="15"/>
      <c r="O19" s="15"/>
      <c r="T19" s="9"/>
      <c r="U19" s="9"/>
    </row>
    <row r="20" spans="2:21" s="24" customFormat="1" ht="19.5" customHeight="1">
      <c r="B20" s="33"/>
      <c r="C20" s="50"/>
      <c r="D20" s="34"/>
      <c r="E20" s="39"/>
      <c r="F20" s="36" t="s">
        <v>89</v>
      </c>
      <c r="G20" s="34" t="s">
        <v>56</v>
      </c>
      <c r="H20" s="34"/>
      <c r="I20" s="34"/>
      <c r="J20" s="34"/>
      <c r="K20" s="35"/>
      <c r="L20" s="35"/>
      <c r="M20" s="35"/>
      <c r="N20" s="15"/>
      <c r="O20" s="15"/>
      <c r="T20" s="9"/>
      <c r="U20" s="9"/>
    </row>
    <row r="21" spans="2:21" s="24" customFormat="1" ht="19.5" customHeight="1">
      <c r="B21" s="116" t="s">
        <v>249</v>
      </c>
      <c r="C21" s="99" t="s">
        <v>251</v>
      </c>
      <c r="D21" s="32"/>
      <c r="E21" s="32"/>
      <c r="F21" s="32"/>
      <c r="G21" s="114"/>
      <c r="H21" s="114"/>
      <c r="I21" s="34"/>
      <c r="J21" s="34"/>
      <c r="K21" s="35"/>
      <c r="L21" s="35"/>
      <c r="M21" s="35"/>
      <c r="N21" s="15"/>
      <c r="O21" s="15"/>
      <c r="T21" s="9"/>
      <c r="U21" s="9"/>
    </row>
    <row r="22" spans="2:21" s="24" customFormat="1" ht="19.5" customHeight="1">
      <c r="B22" s="59"/>
      <c r="C22" s="110" t="s">
        <v>92</v>
      </c>
      <c r="D22" s="34"/>
      <c r="E22" s="35" t="s">
        <v>59</v>
      </c>
      <c r="F22" s="34"/>
      <c r="G22" s="34"/>
      <c r="H22" s="34"/>
      <c r="I22" s="34"/>
      <c r="J22" s="34"/>
      <c r="K22" s="35"/>
      <c r="L22" s="35"/>
      <c r="M22" s="35"/>
      <c r="N22" s="15"/>
      <c r="O22" s="15"/>
      <c r="T22" s="9"/>
      <c r="U22" s="9"/>
    </row>
    <row r="23" spans="2:21" s="24" customFormat="1" ht="19.5" customHeight="1">
      <c r="B23" s="33"/>
      <c r="C23" s="50" t="s">
        <v>101</v>
      </c>
      <c r="D23" s="34"/>
      <c r="E23" s="39" t="s">
        <v>60</v>
      </c>
      <c r="F23" s="34"/>
      <c r="G23" s="34"/>
      <c r="H23" s="34"/>
      <c r="I23" s="34"/>
      <c r="J23" s="34"/>
      <c r="K23" s="35"/>
      <c r="L23" s="35"/>
      <c r="M23" s="35"/>
      <c r="N23" s="15"/>
      <c r="O23" s="15"/>
      <c r="T23" s="9"/>
      <c r="U23" s="9"/>
    </row>
    <row r="24" spans="2:21" s="24" customFormat="1" ht="19.5" customHeight="1">
      <c r="B24" s="46"/>
      <c r="C24" s="50" t="s">
        <v>102</v>
      </c>
      <c r="D24" s="34"/>
      <c r="E24" s="35" t="s">
        <v>61</v>
      </c>
      <c r="F24" s="34"/>
      <c r="G24" s="34"/>
      <c r="H24" s="34"/>
      <c r="I24" s="34"/>
      <c r="J24" s="34"/>
      <c r="K24" s="35"/>
      <c r="L24" s="35"/>
      <c r="M24" s="35"/>
      <c r="N24" s="15"/>
      <c r="O24" s="15"/>
      <c r="T24" s="9"/>
      <c r="U24" s="9"/>
    </row>
    <row r="25" spans="2:21" s="24" customFormat="1" ht="19.5" customHeight="1">
      <c r="B25" s="15"/>
      <c r="C25" s="15"/>
      <c r="D25" s="41"/>
      <c r="E25" s="15"/>
      <c r="F25" s="15"/>
      <c r="G25" s="15"/>
      <c r="H25" s="15"/>
      <c r="I25" s="15"/>
      <c r="J25" s="15"/>
      <c r="K25" s="15"/>
      <c r="L25" s="15"/>
      <c r="M25" s="15"/>
      <c r="N25" s="15"/>
      <c r="O25" s="15"/>
      <c r="T25" s="9"/>
      <c r="U25" s="9"/>
    </row>
    <row r="26" spans="2:21" s="24" customFormat="1" ht="19.5" customHeight="1">
      <c r="B26" s="106" t="s">
        <v>250</v>
      </c>
      <c r="C26" s="15"/>
      <c r="D26" s="15"/>
      <c r="E26" s="15"/>
      <c r="F26" s="15"/>
      <c r="G26" s="15"/>
      <c r="H26" s="15"/>
      <c r="I26" s="15"/>
      <c r="J26" s="15"/>
      <c r="K26" s="15"/>
      <c r="L26" s="15"/>
      <c r="M26" s="15"/>
      <c r="N26" s="15"/>
      <c r="O26" s="15"/>
      <c r="T26" s="9"/>
      <c r="U26" s="9"/>
    </row>
    <row r="27" spans="2:21" s="24" customFormat="1" ht="10.5" customHeight="1">
      <c r="I27" s="15"/>
      <c r="J27" s="15"/>
      <c r="K27" s="15"/>
      <c r="L27" s="15"/>
      <c r="M27" s="15"/>
      <c r="N27" s="15"/>
      <c r="O27" s="15"/>
      <c r="T27" s="9"/>
      <c r="U27" s="9"/>
    </row>
    <row r="28" spans="2:21" s="24" customFormat="1" ht="9.75" customHeight="1">
      <c r="B28" s="15"/>
      <c r="C28" s="42"/>
      <c r="D28" s="15"/>
      <c r="E28" s="15"/>
      <c r="F28" s="15"/>
      <c r="G28" s="15"/>
      <c r="H28" s="15"/>
      <c r="I28" s="15"/>
      <c r="J28" s="15"/>
      <c r="K28" s="15"/>
      <c r="L28" s="15"/>
      <c r="M28" s="15"/>
      <c r="N28" s="15"/>
      <c r="O28" s="15"/>
      <c r="T28" s="9"/>
      <c r="U28" s="9"/>
    </row>
    <row r="29" spans="2:21" s="24" customFormat="1" ht="19.5" customHeight="1">
      <c r="B29" s="15"/>
      <c r="F29" s="15"/>
      <c r="G29" s="15"/>
      <c r="H29" s="15"/>
      <c r="I29" s="15"/>
      <c r="J29" s="15"/>
      <c r="K29" s="15"/>
      <c r="L29" s="15"/>
      <c r="M29" s="15"/>
      <c r="N29" s="15"/>
      <c r="O29" s="15"/>
      <c r="T29" s="9"/>
      <c r="U29" s="9"/>
    </row>
    <row r="30" spans="2:21" s="24" customFormat="1" ht="19.5" customHeight="1">
      <c r="B30" s="15"/>
      <c r="C30" s="42"/>
      <c r="D30" s="15"/>
      <c r="E30" s="15"/>
      <c r="F30" s="15"/>
      <c r="G30" s="15"/>
      <c r="H30" s="15"/>
      <c r="I30" s="15"/>
      <c r="J30" s="15"/>
      <c r="K30" s="15"/>
      <c r="L30" s="15"/>
      <c r="M30" s="15"/>
      <c r="N30" s="15"/>
      <c r="O30" s="15"/>
      <c r="T30" s="9"/>
      <c r="U30" s="9"/>
    </row>
    <row r="31" spans="2:21" s="24" customFormat="1" ht="19.5" customHeight="1">
      <c r="B31" s="15"/>
      <c r="C31" s="43"/>
      <c r="D31" s="172"/>
      <c r="E31" s="15"/>
      <c r="F31" s="15"/>
      <c r="G31" s="15"/>
      <c r="H31" s="15"/>
      <c r="I31" s="15"/>
      <c r="J31" s="15"/>
      <c r="K31" s="15"/>
      <c r="L31" s="15"/>
      <c r="M31" s="15"/>
      <c r="N31" s="15"/>
      <c r="O31" s="15"/>
      <c r="T31" s="9"/>
      <c r="U31" s="9"/>
    </row>
    <row r="32" spans="2:21" s="24" customFormat="1" ht="19.5" customHeight="1">
      <c r="B32" s="15"/>
      <c r="C32" s="43"/>
      <c r="D32" s="172"/>
      <c r="E32" s="15"/>
      <c r="F32" s="15"/>
      <c r="G32" s="15"/>
      <c r="H32" s="15"/>
      <c r="I32" s="15"/>
      <c r="J32" s="15"/>
      <c r="K32" s="15"/>
      <c r="L32" s="15"/>
      <c r="M32" s="15"/>
      <c r="N32" s="15"/>
      <c r="O32" s="15"/>
      <c r="T32" s="9"/>
      <c r="U32" s="9"/>
    </row>
    <row r="33" spans="2:21" s="24" customFormat="1" ht="19.5" customHeight="1">
      <c r="C33" s="15"/>
      <c r="D33" s="15"/>
      <c r="E33" s="15"/>
      <c r="F33" s="15"/>
      <c r="G33" s="15"/>
      <c r="H33" s="15"/>
      <c r="I33" s="15"/>
      <c r="J33" s="15"/>
      <c r="K33" s="15"/>
      <c r="L33" s="15"/>
      <c r="M33" s="15"/>
      <c r="N33" s="15"/>
      <c r="O33" s="15"/>
      <c r="T33" s="9"/>
      <c r="U33" s="9"/>
    </row>
    <row r="34" spans="2:21" s="24" customFormat="1" ht="19.5" customHeight="1">
      <c r="B34" s="15"/>
      <c r="C34" s="15"/>
      <c r="D34" s="15"/>
      <c r="E34" s="15"/>
      <c r="F34" s="15"/>
      <c r="G34" s="15"/>
      <c r="H34" s="15"/>
      <c r="I34" s="15"/>
      <c r="J34" s="15"/>
      <c r="K34" s="15"/>
      <c r="L34" s="15"/>
      <c r="M34" s="15"/>
      <c r="N34" s="15"/>
      <c r="O34" s="15"/>
      <c r="T34" s="9"/>
      <c r="U34" s="9"/>
    </row>
    <row r="35" spans="2:21" s="24" customFormat="1" ht="19.5" customHeight="1">
      <c r="B35" s="22"/>
      <c r="C35" s="22"/>
      <c r="D35" s="22"/>
      <c r="E35" s="22"/>
      <c r="F35" s="22"/>
      <c r="G35" s="22"/>
      <c r="H35" s="22"/>
      <c r="I35" s="22"/>
      <c r="J35" s="22"/>
      <c r="K35" s="22"/>
      <c r="L35" s="22"/>
      <c r="M35" s="22"/>
      <c r="N35" s="15"/>
      <c r="O35" s="15"/>
      <c r="T35" s="9"/>
      <c r="U35" s="9"/>
    </row>
    <row r="36" spans="2:21" s="24" customFormat="1" ht="19.5" customHeight="1">
      <c r="B36" s="22"/>
      <c r="C36" s="22"/>
      <c r="D36" s="22"/>
      <c r="E36" s="22"/>
      <c r="F36" s="22"/>
      <c r="G36" s="22"/>
      <c r="H36" s="22"/>
      <c r="I36" s="22"/>
      <c r="J36" s="22"/>
      <c r="K36" s="22"/>
      <c r="L36" s="22"/>
      <c r="M36" s="22"/>
      <c r="N36" s="15"/>
      <c r="O36" s="15"/>
      <c r="T36" s="9"/>
      <c r="U36" s="9"/>
    </row>
    <row r="37" spans="2:21" s="24" customFormat="1" ht="19.5" customHeight="1">
      <c r="B37" s="22"/>
      <c r="C37" s="22"/>
      <c r="D37" s="22"/>
      <c r="E37" s="22"/>
      <c r="F37" s="22"/>
      <c r="G37" s="22"/>
      <c r="H37" s="22"/>
      <c r="I37" s="22"/>
      <c r="J37" s="22"/>
      <c r="K37" s="22"/>
      <c r="L37" s="22"/>
      <c r="M37" s="22"/>
      <c r="N37" s="22"/>
      <c r="O37" s="15"/>
      <c r="T37" s="9"/>
      <c r="U37" s="9"/>
    </row>
    <row r="38" spans="2:21" s="24" customFormat="1" ht="19.5" customHeight="1">
      <c r="B38" s="66"/>
      <c r="C38" s="66"/>
      <c r="D38" s="66"/>
      <c r="E38" s="66"/>
      <c r="F38" s="66"/>
      <c r="G38" s="66"/>
      <c r="H38" s="66"/>
      <c r="I38" s="66"/>
      <c r="J38" s="66"/>
      <c r="K38" s="66"/>
      <c r="L38" s="66"/>
      <c r="M38" s="66"/>
      <c r="N38" s="22"/>
      <c r="O38" s="15"/>
      <c r="T38" s="9"/>
      <c r="U38" s="9"/>
    </row>
    <row r="39" spans="2:21" s="24" customFormat="1" ht="19.5" customHeight="1">
      <c r="B39" s="66"/>
      <c r="C39" s="66"/>
      <c r="D39" s="66"/>
      <c r="E39" s="66"/>
      <c r="F39" s="66"/>
      <c r="G39" s="66"/>
      <c r="H39" s="66"/>
      <c r="I39" s="66"/>
      <c r="J39" s="66"/>
      <c r="K39" s="66"/>
      <c r="L39" s="66"/>
      <c r="M39" s="66"/>
      <c r="N39" s="22"/>
      <c r="O39" s="15"/>
      <c r="T39" s="9"/>
      <c r="U39" s="9"/>
    </row>
    <row r="40" spans="2:21" ht="19.5" customHeight="1">
      <c r="B40" s="66"/>
      <c r="C40" s="66"/>
      <c r="D40" s="66"/>
      <c r="E40" s="66"/>
      <c r="F40" s="66"/>
      <c r="G40" s="66"/>
      <c r="H40" s="66"/>
      <c r="I40" s="66"/>
      <c r="J40" s="66"/>
      <c r="K40" s="66"/>
      <c r="L40" s="66"/>
      <c r="M40" s="66"/>
      <c r="N40" s="66"/>
      <c r="O40" s="23"/>
    </row>
    <row r="41" spans="2:21" ht="19.5" customHeight="1">
      <c r="B41" s="66"/>
      <c r="C41" s="66"/>
      <c r="D41" s="66"/>
      <c r="E41" s="66"/>
      <c r="F41" s="66"/>
      <c r="G41" s="66"/>
      <c r="H41" s="66"/>
      <c r="I41" s="66"/>
      <c r="J41" s="66"/>
      <c r="K41" s="66"/>
      <c r="L41" s="66"/>
      <c r="M41" s="66"/>
      <c r="N41" s="66"/>
      <c r="O41" s="23"/>
    </row>
    <row r="42" spans="2:21" ht="19.5" customHeight="1">
      <c r="B42" s="66"/>
      <c r="C42" s="66"/>
      <c r="D42" s="66"/>
      <c r="E42" s="66"/>
      <c r="F42" s="66"/>
      <c r="G42" s="66"/>
      <c r="H42" s="66"/>
      <c r="I42" s="23"/>
      <c r="N42" s="66"/>
      <c r="O42" s="23"/>
    </row>
    <row r="43" spans="2:21" ht="19.5" customHeight="1">
      <c r="B43" s="66"/>
      <c r="C43" s="66"/>
      <c r="D43" s="66"/>
      <c r="E43" s="66"/>
      <c r="F43" s="66"/>
      <c r="G43" s="66"/>
      <c r="H43" s="66"/>
      <c r="I43" s="23"/>
      <c r="N43" s="66"/>
      <c r="O43" s="23"/>
    </row>
    <row r="44" spans="2:21" ht="19.5" customHeight="1">
      <c r="B44" s="66"/>
      <c r="C44" s="66"/>
      <c r="D44" s="66"/>
      <c r="E44" s="66"/>
      <c r="F44" s="66"/>
      <c r="G44" s="66"/>
      <c r="H44" s="66"/>
      <c r="I44" s="23"/>
      <c r="O44" s="23"/>
    </row>
    <row r="45" spans="2:21" ht="18.75" customHeight="1"/>
    <row r="46" spans="2:21" ht="18.75" customHeight="1"/>
    <row r="47" spans="2:21" ht="18.75" customHeight="1"/>
  </sheetData>
  <mergeCells count="4">
    <mergeCell ref="B2:L2"/>
    <mergeCell ref="K4:K5"/>
    <mergeCell ref="L4:L5"/>
    <mergeCell ref="M4:M5"/>
  </mergeCells>
  <phoneticPr fontId="1"/>
  <hyperlinks>
    <hyperlink ref="B26" location="はじめに!A1" display="★目的別使用申請様式チャート図に戻る"/>
    <hyperlink ref="B21:H21" location="⑦変更交付!A1" display="（別添２）"/>
    <hyperlink ref="C12:E12" location="'⑦1.活動計画変更（BM）'!A1" display="１．"/>
    <hyperlink ref="C14:E14" location="'⑦2.成果目標変更（BM）'!A1" display="２．"/>
    <hyperlink ref="C16:E16" location="'⑦3.変更活動積算内訳（BM）'!A1" display="３．"/>
    <hyperlink ref="C6:H6" location="様式⑧下期変更!A1" display="Ⅰ．実施計画の下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&amp;Lチェックリスト</oddHeader>
  </headerFooter>
  <rowBreaks count="1" manualBreakCount="1">
    <brk id="27" max="13" man="1"/>
  </rowBreaks>
  <colBreaks count="1" manualBreakCount="1">
    <brk id="14" max="53"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3"/>
  <sheetViews>
    <sheetView view="pageBreakPreview" zoomScaleNormal="100" zoomScaleSheetLayoutView="100" workbookViewId="0"/>
  </sheetViews>
  <sheetFormatPr defaultRowHeight="15.75"/>
  <cols>
    <col min="1" max="1" width="1.625" style="700" customWidth="1"/>
    <col min="2" max="2" width="6.625" style="700" customWidth="1"/>
    <col min="3" max="3" width="10.25" style="700" customWidth="1"/>
    <col min="4" max="4" width="6.875" style="700" customWidth="1"/>
    <col min="5" max="5" width="12" style="700" customWidth="1"/>
    <col min="6" max="6" width="9" style="700" customWidth="1"/>
    <col min="7" max="7" width="11.5" style="700" customWidth="1"/>
    <col min="8" max="8" width="16.375" style="700" customWidth="1"/>
    <col min="9" max="9" width="15.25" style="700" customWidth="1"/>
    <col min="10" max="10" width="9.875" style="700" customWidth="1"/>
    <col min="11" max="11" width="10.625" style="700" customWidth="1"/>
    <col min="12" max="12" width="8.25" style="700" customWidth="1"/>
    <col min="13" max="13" width="9.875" style="700" customWidth="1"/>
    <col min="14" max="14" width="9.375" style="700" customWidth="1"/>
    <col min="15" max="15" width="1.625" style="700" customWidth="1"/>
    <col min="16" max="16384" width="9" style="700"/>
  </cols>
  <sheetData>
    <row r="1" spans="2:15" ht="9" customHeight="1"/>
    <row r="2" spans="2:15" ht="19.5" customHeight="1">
      <c r="B2" s="709"/>
      <c r="C2" s="701"/>
      <c r="D2" s="701"/>
      <c r="E2" s="701"/>
      <c r="F2" s="701"/>
      <c r="G2" s="701"/>
      <c r="H2" s="701"/>
      <c r="O2" s="701"/>
    </row>
    <row r="3" spans="2:15" ht="22.5" customHeight="1">
      <c r="L3" s="702" t="s">
        <v>115</v>
      </c>
      <c r="M3" s="702"/>
      <c r="O3" s="701"/>
    </row>
    <row r="4" spans="2:15" ht="22.5" customHeight="1">
      <c r="B4" s="701"/>
      <c r="C4" s="701"/>
      <c r="D4" s="701"/>
      <c r="E4" s="701"/>
      <c r="F4" s="701"/>
      <c r="G4" s="701"/>
      <c r="H4" s="701"/>
      <c r="I4" s="701"/>
      <c r="J4" s="701"/>
      <c r="K4" s="701"/>
      <c r="L4" s="701"/>
      <c r="M4" s="701"/>
      <c r="O4" s="701"/>
    </row>
    <row r="5" spans="2:15" ht="22.5" customHeight="1">
      <c r="B5" s="703" t="s">
        <v>35</v>
      </c>
      <c r="C5" s="701"/>
      <c r="D5" s="701"/>
      <c r="E5" s="701"/>
      <c r="F5" s="701"/>
      <c r="G5" s="701"/>
      <c r="H5" s="701"/>
      <c r="I5" s="701"/>
      <c r="J5" s="701"/>
      <c r="K5" s="701"/>
      <c r="L5" s="701"/>
      <c r="M5" s="701"/>
      <c r="O5" s="701"/>
    </row>
    <row r="6" spans="2:15" ht="22.5" customHeight="1">
      <c r="B6" s="701"/>
      <c r="C6" s="701"/>
      <c r="D6" s="701"/>
      <c r="E6" s="701"/>
      <c r="F6" s="701"/>
      <c r="G6" s="701"/>
      <c r="H6" s="701"/>
      <c r="I6" s="701"/>
      <c r="J6" s="701"/>
      <c r="K6" s="701"/>
      <c r="L6" s="701"/>
      <c r="M6" s="701"/>
      <c r="O6" s="701"/>
    </row>
    <row r="7" spans="2:15" ht="22.5" customHeight="1">
      <c r="B7" s="701"/>
      <c r="C7" s="701"/>
      <c r="D7" s="701"/>
      <c r="E7" s="701"/>
      <c r="F7" s="701"/>
      <c r="G7" s="701"/>
      <c r="H7" s="701"/>
      <c r="I7" s="701"/>
      <c r="J7" s="701"/>
      <c r="K7" s="701"/>
      <c r="L7" s="701"/>
      <c r="M7" s="701"/>
      <c r="O7" s="701"/>
    </row>
    <row r="8" spans="2:15" ht="22.5" customHeight="1">
      <c r="B8" s="701"/>
      <c r="C8" s="701"/>
      <c r="D8" s="701"/>
      <c r="E8" s="701"/>
      <c r="F8" s="701"/>
      <c r="G8" s="701"/>
      <c r="I8" s="1163" t="s">
        <v>34</v>
      </c>
      <c r="J8" s="1167" t="str">
        <f>IF(様式①申請!J8="","",様式①申請!J8)</f>
        <v/>
      </c>
      <c r="K8" s="984"/>
      <c r="L8" s="984"/>
      <c r="M8" s="984"/>
      <c r="N8" s="984"/>
      <c r="O8" s="701"/>
    </row>
    <row r="9" spans="2:15" ht="28.5" customHeight="1">
      <c r="B9" s="701"/>
      <c r="C9" s="701"/>
      <c r="D9" s="701"/>
      <c r="E9" s="701"/>
      <c r="F9" s="701"/>
      <c r="G9" s="701"/>
      <c r="I9" s="704" t="s">
        <v>33</v>
      </c>
      <c r="J9" s="1168" t="str">
        <f>IF(様式①申請!J9="","",様式①申請!J9)</f>
        <v/>
      </c>
      <c r="K9" s="1021"/>
      <c r="L9" s="1021"/>
      <c r="M9" s="1021"/>
      <c r="N9" s="1021"/>
      <c r="O9" s="701"/>
    </row>
    <row r="10" spans="2:15" ht="22.5" customHeight="1">
      <c r="O10" s="701"/>
    </row>
    <row r="11" spans="2:15" ht="22.5" customHeight="1">
      <c r="C11" s="701"/>
      <c r="D11" s="701"/>
      <c r="E11" s="701"/>
      <c r="F11" s="701"/>
      <c r="G11" s="701"/>
      <c r="H11" s="701"/>
      <c r="I11" s="701"/>
      <c r="J11" s="701"/>
      <c r="K11" s="701"/>
      <c r="L11" s="701"/>
      <c r="M11" s="701"/>
      <c r="O11" s="701"/>
    </row>
    <row r="12" spans="2:15" ht="22.5" customHeight="1">
      <c r="B12" s="701"/>
      <c r="C12" s="1164" t="s">
        <v>404</v>
      </c>
      <c r="E12" s="701"/>
      <c r="F12" s="701"/>
      <c r="G12" s="701"/>
      <c r="H12" s="701"/>
      <c r="I12" s="1016" t="s">
        <v>399</v>
      </c>
      <c r="J12" s="1165" t="s">
        <v>383</v>
      </c>
      <c r="L12" s="1022" t="str">
        <f>I12</f>
        <v>(申請内容選択)</v>
      </c>
      <c r="O12" s="701"/>
    </row>
    <row r="13" spans="2:15" ht="22.5" customHeight="1">
      <c r="B13" s="701"/>
      <c r="C13" s="1165"/>
      <c r="D13" s="1165"/>
      <c r="E13" s="1165"/>
      <c r="F13" s="701"/>
      <c r="I13" s="1165"/>
      <c r="J13" s="701"/>
      <c r="K13" s="701"/>
      <c r="L13" s="701"/>
      <c r="M13" s="701"/>
      <c r="O13" s="701"/>
    </row>
    <row r="14" spans="2:15" ht="22.5" customHeight="1">
      <c r="B14" s="701"/>
      <c r="C14" s="701"/>
      <c r="D14" s="701"/>
      <c r="E14" s="701"/>
      <c r="F14" s="701"/>
      <c r="G14" s="701"/>
      <c r="H14" s="701"/>
      <c r="I14" s="701"/>
      <c r="J14" s="701"/>
      <c r="K14" s="701"/>
      <c r="L14" s="701"/>
      <c r="M14" s="701"/>
      <c r="O14" s="701"/>
    </row>
    <row r="15" spans="2:15" ht="22.5" customHeight="1">
      <c r="B15" s="701"/>
      <c r="D15" s="701"/>
      <c r="E15" s="701"/>
      <c r="F15" s="701"/>
      <c r="G15" s="701"/>
      <c r="H15" s="701"/>
      <c r="I15" s="701"/>
      <c r="J15" s="701"/>
      <c r="K15" s="701"/>
      <c r="L15" s="701"/>
      <c r="M15" s="701"/>
      <c r="O15" s="701"/>
    </row>
    <row r="16" spans="2:15" ht="22.5" customHeight="1">
      <c r="B16" s="701"/>
      <c r="C16" s="701"/>
      <c r="D16" s="1165" t="s">
        <v>36</v>
      </c>
      <c r="E16" s="701"/>
      <c r="F16" s="701"/>
      <c r="G16" s="701"/>
      <c r="H16" s="701"/>
      <c r="I16" s="701"/>
      <c r="J16" s="701"/>
      <c r="K16" s="701"/>
      <c r="L16" s="701"/>
      <c r="M16" s="701"/>
      <c r="O16" s="701"/>
    </row>
    <row r="17" spans="2:15" ht="22.5" customHeight="1">
      <c r="B17" s="701"/>
      <c r="C17" s="701"/>
      <c r="E17" s="701"/>
      <c r="F17" s="701"/>
      <c r="G17" s="701"/>
      <c r="H17" s="701"/>
      <c r="I17" s="701"/>
      <c r="J17" s="701"/>
      <c r="K17" s="701"/>
      <c r="L17" s="701"/>
      <c r="M17" s="701"/>
      <c r="O17" s="701"/>
    </row>
    <row r="18" spans="2:15" ht="22.5" customHeight="1">
      <c r="B18" s="701"/>
      <c r="C18" s="701"/>
      <c r="D18" s="701"/>
      <c r="E18" s="1166" t="s">
        <v>400</v>
      </c>
      <c r="F18" s="1018"/>
      <c r="G18" s="701"/>
      <c r="H18" s="701"/>
      <c r="I18" s="701"/>
      <c r="J18" s="701"/>
      <c r="K18" s="701"/>
      <c r="L18" s="701"/>
      <c r="M18" s="701"/>
      <c r="O18" s="701"/>
    </row>
    <row r="19" spans="2:15" ht="22.5" customHeight="1">
      <c r="B19" s="701"/>
      <c r="C19" s="701"/>
      <c r="D19" s="701"/>
      <c r="E19" s="1019"/>
      <c r="F19" s="1020"/>
      <c r="G19" s="1020"/>
      <c r="H19" s="1020"/>
      <c r="I19" s="1020"/>
      <c r="J19" s="1020"/>
      <c r="K19" s="1020"/>
      <c r="L19" s="1020"/>
      <c r="M19" s="1020"/>
      <c r="N19" s="1020"/>
      <c r="O19" s="701"/>
    </row>
    <row r="20" spans="2:15" ht="22.5" customHeight="1">
      <c r="B20" s="701"/>
      <c r="C20" s="701"/>
      <c r="D20" s="701"/>
      <c r="E20" s="1020"/>
      <c r="F20" s="1020"/>
      <c r="G20" s="1020"/>
      <c r="H20" s="1020"/>
      <c r="I20" s="1020"/>
      <c r="J20" s="1020"/>
      <c r="K20" s="1020"/>
      <c r="L20" s="1020"/>
      <c r="M20" s="1020"/>
      <c r="N20" s="1020"/>
      <c r="O20" s="701"/>
    </row>
    <row r="21" spans="2:15" ht="22.5" customHeight="1">
      <c r="B21" s="701"/>
      <c r="C21" s="701"/>
      <c r="D21" s="701"/>
      <c r="E21" s="1020"/>
      <c r="F21" s="1020"/>
      <c r="G21" s="1020"/>
      <c r="H21" s="1020"/>
      <c r="I21" s="1020"/>
      <c r="J21" s="1020"/>
      <c r="K21" s="1020"/>
      <c r="L21" s="1020"/>
      <c r="M21" s="1020"/>
      <c r="N21" s="1020"/>
      <c r="O21" s="701"/>
    </row>
    <row r="22" spans="2:15" ht="22.5" customHeight="1">
      <c r="B22" s="701"/>
      <c r="C22" s="701"/>
      <c r="D22" s="701"/>
      <c r="E22" s="1020"/>
      <c r="F22" s="1020"/>
      <c r="G22" s="1020"/>
      <c r="H22" s="1020"/>
      <c r="I22" s="1020"/>
      <c r="J22" s="1020"/>
      <c r="K22" s="1020"/>
      <c r="L22" s="1020"/>
      <c r="M22" s="1020"/>
      <c r="N22" s="1020"/>
      <c r="O22" s="701"/>
    </row>
    <row r="23" spans="2:15" ht="22.5" customHeight="1">
      <c r="B23" s="701"/>
      <c r="C23" s="701"/>
      <c r="D23" s="701"/>
      <c r="E23" s="701"/>
      <c r="F23" s="701"/>
      <c r="G23" s="701"/>
      <c r="H23" s="701"/>
      <c r="I23" s="701"/>
      <c r="J23" s="701"/>
      <c r="K23" s="701"/>
      <c r="L23" s="701"/>
      <c r="M23" s="701"/>
      <c r="N23" s="701"/>
      <c r="O23" s="701"/>
    </row>
    <row r="24" spans="2:15" ht="22.5" customHeight="1">
      <c r="B24" s="701"/>
      <c r="C24" s="701"/>
      <c r="D24" s="701"/>
      <c r="E24" s="701"/>
      <c r="F24" s="701"/>
      <c r="G24" s="701"/>
      <c r="H24" s="701"/>
      <c r="I24" s="701"/>
      <c r="J24" s="701"/>
      <c r="K24" s="701"/>
      <c r="L24" s="701"/>
      <c r="M24" s="701"/>
      <c r="N24" s="701"/>
      <c r="O24" s="701"/>
    </row>
    <row r="25" spans="2:15" ht="22.5" customHeight="1">
      <c r="B25" s="701"/>
      <c r="C25" s="701"/>
      <c r="D25" s="701"/>
      <c r="E25" s="701"/>
      <c r="F25" s="701"/>
      <c r="G25" s="701"/>
      <c r="H25" s="701"/>
      <c r="I25" s="701"/>
      <c r="J25" s="701"/>
      <c r="K25" s="701"/>
      <c r="L25" s="701"/>
      <c r="M25" s="701"/>
      <c r="N25" s="701"/>
      <c r="O25" s="701"/>
    </row>
    <row r="26" spans="2:15" ht="11.25" customHeight="1">
      <c r="B26" s="701"/>
      <c r="C26" s="701"/>
      <c r="D26" s="701"/>
      <c r="E26" s="701"/>
      <c r="F26" s="701"/>
      <c r="G26" s="701"/>
      <c r="H26" s="701"/>
      <c r="I26" s="701"/>
      <c r="J26" s="701"/>
      <c r="K26" s="701"/>
      <c r="L26" s="701"/>
      <c r="M26" s="701"/>
      <c r="O26" s="701"/>
    </row>
    <row r="27" spans="2:15" ht="8.25" customHeight="1">
      <c r="B27" s="701"/>
      <c r="C27" s="701"/>
      <c r="D27" s="701"/>
      <c r="E27" s="701"/>
      <c r="F27" s="701"/>
      <c r="G27" s="701"/>
      <c r="H27" s="701"/>
      <c r="I27" s="701"/>
      <c r="J27" s="701"/>
      <c r="K27" s="701"/>
      <c r="L27" s="701"/>
      <c r="M27" s="701"/>
      <c r="O27" s="701"/>
    </row>
    <row r="28" spans="2:15" ht="19.5" customHeight="1">
      <c r="B28" s="701"/>
      <c r="C28" s="701"/>
      <c r="D28" s="701"/>
      <c r="E28" s="701"/>
      <c r="F28" s="701"/>
      <c r="G28" s="701"/>
      <c r="H28" s="701"/>
      <c r="I28" s="701"/>
      <c r="J28" s="701"/>
      <c r="K28" s="701"/>
      <c r="L28" s="701"/>
      <c r="M28" s="701"/>
      <c r="O28" s="701"/>
    </row>
    <row r="29" spans="2:15" ht="19.5" customHeight="1">
      <c r="B29" s="701"/>
      <c r="C29" s="701"/>
      <c r="D29" s="701"/>
      <c r="E29" s="701"/>
      <c r="F29" s="701"/>
      <c r="G29" s="701"/>
      <c r="H29" s="701"/>
      <c r="I29" s="701"/>
      <c r="J29" s="701"/>
      <c r="K29" s="701"/>
      <c r="L29" s="701"/>
      <c r="M29" s="701"/>
      <c r="O29" s="701"/>
    </row>
    <row r="30" spans="2:15" ht="19.5" customHeight="1">
      <c r="C30" s="701"/>
      <c r="D30" s="701"/>
      <c r="E30" s="701"/>
      <c r="F30" s="701"/>
      <c r="G30" s="701"/>
      <c r="H30" s="701"/>
      <c r="I30" s="701"/>
      <c r="J30" s="701"/>
      <c r="K30" s="701"/>
      <c r="L30" s="701"/>
      <c r="M30" s="701"/>
      <c r="O30" s="701"/>
    </row>
    <row r="31" spans="2:15" ht="19.5" customHeight="1">
      <c r="B31" s="701"/>
      <c r="C31" s="701"/>
      <c r="D31" s="701"/>
      <c r="E31" s="701"/>
      <c r="F31" s="701"/>
      <c r="G31" s="701"/>
      <c r="H31" s="701"/>
      <c r="I31" s="701"/>
      <c r="J31" s="701"/>
      <c r="K31" s="701"/>
      <c r="L31" s="701"/>
      <c r="M31" s="701"/>
      <c r="O31" s="701"/>
    </row>
    <row r="32" spans="2:15" ht="19.5" customHeight="1">
      <c r="B32" s="701"/>
      <c r="C32" s="701"/>
      <c r="D32" s="701"/>
      <c r="E32" s="701"/>
      <c r="F32" s="701"/>
      <c r="G32" s="701"/>
      <c r="H32" s="701"/>
      <c r="I32" s="701"/>
      <c r="J32" s="701"/>
      <c r="K32" s="701"/>
      <c r="L32" s="701"/>
      <c r="M32" s="701"/>
      <c r="O32" s="701"/>
    </row>
    <row r="33" spans="2:15" ht="19.5" customHeight="1">
      <c r="B33" s="712"/>
      <c r="C33" s="712"/>
      <c r="D33" s="712"/>
      <c r="E33" s="712"/>
      <c r="F33" s="712"/>
      <c r="G33" s="712"/>
      <c r="H33" s="712"/>
      <c r="I33" s="712"/>
      <c r="J33" s="712"/>
      <c r="K33" s="712"/>
      <c r="L33" s="712"/>
      <c r="M33" s="712"/>
      <c r="O33" s="701"/>
    </row>
    <row r="34" spans="2:15" ht="19.5" customHeight="1">
      <c r="B34" s="712"/>
      <c r="C34" s="712"/>
      <c r="D34" s="712"/>
      <c r="E34" s="712"/>
      <c r="F34" s="712"/>
      <c r="G34" s="712"/>
      <c r="H34" s="712"/>
      <c r="I34" s="712"/>
      <c r="J34" s="712"/>
      <c r="K34" s="712"/>
      <c r="L34" s="712"/>
      <c r="M34" s="712"/>
      <c r="O34" s="701"/>
    </row>
    <row r="35" spans="2:15" ht="19.5" customHeight="1">
      <c r="B35" s="712"/>
      <c r="C35" s="712"/>
      <c r="D35" s="712"/>
      <c r="E35" s="712"/>
      <c r="F35" s="712"/>
      <c r="G35" s="712"/>
      <c r="H35" s="712"/>
      <c r="I35" s="712"/>
      <c r="J35" s="712"/>
      <c r="K35" s="712"/>
      <c r="L35" s="712"/>
      <c r="M35" s="712"/>
      <c r="O35" s="701"/>
    </row>
    <row r="36" spans="2:15" ht="19.5" customHeight="1">
      <c r="B36" s="712"/>
      <c r="C36" s="712"/>
      <c r="D36" s="712"/>
      <c r="E36" s="712"/>
      <c r="F36" s="712"/>
      <c r="G36" s="712"/>
      <c r="H36" s="712"/>
      <c r="I36" s="712"/>
      <c r="J36" s="712"/>
      <c r="K36" s="712"/>
      <c r="L36" s="712"/>
      <c r="M36" s="712"/>
      <c r="O36" s="701"/>
    </row>
    <row r="37" spans="2:15" ht="19.5" customHeight="1">
      <c r="B37" s="712"/>
      <c r="C37" s="712"/>
      <c r="D37" s="712"/>
      <c r="E37" s="712"/>
      <c r="F37" s="712"/>
      <c r="G37" s="712"/>
      <c r="H37" s="712"/>
      <c r="I37" s="712"/>
      <c r="J37" s="712"/>
      <c r="K37" s="712"/>
      <c r="L37" s="712"/>
      <c r="M37" s="712"/>
      <c r="O37" s="701"/>
    </row>
    <row r="38" spans="2:15" ht="19.5" customHeight="1">
      <c r="B38" s="712"/>
      <c r="C38" s="712"/>
      <c r="D38" s="712"/>
      <c r="E38" s="712"/>
      <c r="F38" s="712"/>
      <c r="G38" s="712"/>
      <c r="H38" s="712"/>
      <c r="I38" s="712"/>
      <c r="J38" s="712"/>
      <c r="K38" s="712"/>
      <c r="L38" s="712"/>
      <c r="M38" s="712"/>
      <c r="O38" s="701"/>
    </row>
    <row r="39" spans="2:15" ht="19.5" customHeight="1">
      <c r="B39" s="712"/>
      <c r="C39" s="712"/>
      <c r="D39" s="712"/>
      <c r="E39" s="712"/>
      <c r="F39" s="712"/>
      <c r="G39" s="712"/>
      <c r="H39" s="712"/>
      <c r="I39" s="712"/>
      <c r="J39" s="712"/>
      <c r="K39" s="712"/>
      <c r="L39" s="712"/>
      <c r="M39" s="712"/>
      <c r="O39" s="701"/>
    </row>
    <row r="40" spans="2:15" ht="19.5" customHeight="1">
      <c r="B40" s="712"/>
      <c r="C40" s="712"/>
      <c r="D40" s="712"/>
      <c r="E40" s="712"/>
      <c r="F40" s="712"/>
      <c r="G40" s="712"/>
      <c r="H40" s="712"/>
      <c r="I40" s="712"/>
      <c r="J40" s="701"/>
      <c r="O40" s="701"/>
    </row>
    <row r="41" spans="2:15" ht="18.75" customHeight="1">
      <c r="B41" s="712"/>
      <c r="C41" s="712"/>
      <c r="D41" s="712"/>
      <c r="E41" s="712"/>
      <c r="F41" s="712"/>
      <c r="G41" s="712"/>
      <c r="H41" s="712"/>
      <c r="I41" s="712"/>
      <c r="J41" s="701"/>
    </row>
    <row r="42" spans="2:15" ht="18.75" customHeight="1">
      <c r="B42" s="712"/>
      <c r="C42" s="712"/>
      <c r="D42" s="712"/>
      <c r="E42" s="712"/>
      <c r="F42" s="712"/>
      <c r="G42" s="712"/>
      <c r="H42" s="712"/>
      <c r="I42" s="712"/>
      <c r="J42" s="701"/>
    </row>
    <row r="43" spans="2:15" ht="18.75" customHeight="1"/>
  </sheetData>
  <sheetProtection algorithmName="SHA-512" hashValue="bPlF/ng/WLOuYV1Bp7PcM5TS3zXgdj84X2rHUUuKdGLtmpZ5qPXYSs4Qo+7sJI4Kcmg6zJXvjVfjIUP7uiZ6EQ==" saltValue="iup9k91ipHZX3c1FHWNYZw==" spinCount="100000" sheet="1" scenarios="1" formatCells="0" formatColumns="0" formatRows="0"/>
  <mergeCells count="5">
    <mergeCell ref="E19:N22"/>
    <mergeCell ref="L3:M3"/>
    <mergeCell ref="J8:N8"/>
    <mergeCell ref="J9:N9"/>
    <mergeCell ref="E18:F18"/>
  </mergeCells>
  <phoneticPr fontId="1"/>
  <conditionalFormatting sqref="L3:M3">
    <cfRule type="containsText" dxfId="49" priority="3" operator="containsText" text="日付を入力してください">
      <formula>NOT(ISERROR(SEARCH("日付を入力してください",L3)))</formula>
    </cfRule>
  </conditionalFormatting>
  <conditionalFormatting sqref="I12">
    <cfRule type="containsText" dxfId="48" priority="2" operator="containsText" text="(申請内容選択)">
      <formula>NOT(ISERROR(SEARCH("(申請内容選択)",I12)))</formula>
    </cfRule>
  </conditionalFormatting>
  <conditionalFormatting sqref="E18:F18">
    <cfRule type="containsText" dxfId="47" priority="1" operator="containsText" text="▼選択してください">
      <formula>NOT(ISERROR(SEARCH("▼選択してください",E18)))</formula>
    </cfRule>
  </conditionalFormatting>
  <dataValidations count="4">
    <dataValidation allowBlank="1" showInputMessage="1" showErrorMessage="1" promptTitle="理由を入力してください。" prompt="上記で選択した理由を入力してください。" sqref="E19:N22"/>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I12">
      <formula1>"(申請内容選択),変更,中止,変更・中止,廃止"</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13"/>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7.125" style="619" customWidth="1"/>
    <col min="4" max="4" width="23.625" style="619" customWidth="1"/>
    <col min="5" max="5" width="18.5" style="619" customWidth="1"/>
    <col min="6" max="8" width="11" style="619" customWidth="1"/>
    <col min="9" max="10" width="17.75" style="619" customWidth="1"/>
    <col min="11" max="11" width="7.625" style="619" customWidth="1"/>
    <col min="12" max="12" width="1.5" style="619" customWidth="1"/>
    <col min="13" max="13" width="9.75" style="619" customWidth="1"/>
    <col min="14" max="14" width="7.25" style="619" hidden="1" customWidth="1"/>
    <col min="15" max="16" width="10.5" style="619" hidden="1" customWidth="1"/>
    <col min="17" max="17" width="0" style="619" hidden="1" customWidth="1"/>
    <col min="18" max="16384" width="9" style="619"/>
  </cols>
  <sheetData>
    <row r="1" spans="1:17" ht="8.25" customHeight="1">
      <c r="D1" s="919"/>
      <c r="E1" s="919"/>
      <c r="F1" s="919"/>
      <c r="G1" s="919"/>
      <c r="H1" s="919"/>
      <c r="I1" s="919"/>
    </row>
    <row r="2" spans="1:17" ht="21" customHeight="1" thickBot="1">
      <c r="B2" s="364" t="s">
        <v>368</v>
      </c>
      <c r="C2" s="1169"/>
      <c r="F2" s="931"/>
      <c r="G2" s="999"/>
      <c r="H2" s="999"/>
      <c r="I2" s="999"/>
      <c r="J2" s="931"/>
      <c r="K2" s="885" t="s">
        <v>39</v>
      </c>
    </row>
    <row r="3" spans="1:17" ht="21" customHeight="1">
      <c r="A3" s="619" t="s">
        <v>17</v>
      </c>
      <c r="B3" s="1170" t="s">
        <v>16</v>
      </c>
      <c r="C3" s="1171" t="s">
        <v>46</v>
      </c>
      <c r="D3" s="1172" t="s">
        <v>18</v>
      </c>
      <c r="E3" s="1173"/>
      <c r="F3" s="1173"/>
      <c r="G3" s="1173"/>
      <c r="H3" s="1174"/>
      <c r="I3" s="1172" t="s">
        <v>42</v>
      </c>
      <c r="J3" s="1174"/>
      <c r="K3" s="1175" t="s">
        <v>43</v>
      </c>
    </row>
    <row r="4" spans="1:17" ht="31.5" customHeight="1" thickBot="1">
      <c r="B4" s="1176"/>
      <c r="C4" s="1177"/>
      <c r="D4" s="376" t="s">
        <v>296</v>
      </c>
      <c r="E4" s="376" t="s">
        <v>122</v>
      </c>
      <c r="F4" s="1178" t="s">
        <v>44</v>
      </c>
      <c r="G4" s="1178" t="s">
        <v>41</v>
      </c>
      <c r="H4" s="1178" t="s">
        <v>108</v>
      </c>
      <c r="I4" s="1179" t="s">
        <v>45</v>
      </c>
      <c r="J4" s="417" t="s">
        <v>199</v>
      </c>
      <c r="K4" s="1180"/>
      <c r="N4" s="1181"/>
      <c r="O4" s="1182" t="s">
        <v>238</v>
      </c>
      <c r="P4" s="1183" t="s">
        <v>239</v>
      </c>
      <c r="Q4" s="1183" t="s">
        <v>240</v>
      </c>
    </row>
    <row r="5" spans="1:17" ht="60" customHeight="1">
      <c r="B5" s="1221" t="str">
        <f>IF('②4.実施状況（BM）'!H5="実施済","報告済",IF('②4.実施状況（BM）'!B5="中止","中止",'②4.実施状況（BM）'!B5))</f>
        <v/>
      </c>
      <c r="C5" s="1199" t="str">
        <f>IF(B5="","",IF(B5="報告済","",IF(B5="中止","",IF('⑦1.活動計画変更（BM）'!C6="変更","変更","申請時"))))</f>
        <v/>
      </c>
      <c r="D5" s="1200" t="str">
        <f>IF(C5="","",'②4.実施状況（BM）'!C5)</f>
        <v/>
      </c>
      <c r="E5" s="1200" t="str">
        <f>IF(C5="","",'②4.実施状況（BM）'!D5)</f>
        <v/>
      </c>
      <c r="F5" s="1201" t="str">
        <f>IF($C5="","",'②4.実施状況（BM）'!E5)</f>
        <v/>
      </c>
      <c r="G5" s="1201" t="str">
        <f>IF($C5="","",'②4.実施状況（BM）'!F5)</f>
        <v/>
      </c>
      <c r="H5" s="1202" t="str">
        <f>IF($C5="","",'②4.実施状況（BM）'!G5)</f>
        <v/>
      </c>
      <c r="I5" s="1203" t="str">
        <f>IF($C5="","",IF('⑦1.活動計画変更（BM）'!$C6="変更",'⑦1.活動計画変更（BM）'!I6,'⑦1.活動計画変更（BM）'!I5))</f>
        <v/>
      </c>
      <c r="J5" s="1204" t="str">
        <f>IF($C5="","",IF('⑦1.活動計画変更（BM）'!$C6="変更",'⑦1.活動計画変更（BM）'!J6,'⑦1.活動計画変更（BM）'!J5))</f>
        <v/>
      </c>
      <c r="K5" s="1205" t="str">
        <f>IF(J5="","",(J5/I5))</f>
        <v/>
      </c>
      <c r="N5" s="1217" t="str">
        <f>IF(B5="","",B5)</f>
        <v/>
      </c>
      <c r="O5" s="1218" t="str">
        <f>IF(B5="報告済",'②4.実施状況（BM）'!P5,IF(C6="選択",I5,IF(C6="変更",I6,"")))</f>
        <v/>
      </c>
      <c r="P5" s="1219" t="str">
        <f>IF(B5="報告済",'②4.実施状況（BM）'!Q5,IF(C6="選択",'⑧3.変更活動積算内訳（BM）'!G7,IF(C6="変更",'⑧3.変更活動積算内訳（BM）'!N7,"")))</f>
        <v/>
      </c>
      <c r="Q5" s="1219" t="str">
        <f>IF(B5="報告済",'②4.実施状況（BM）'!R5,IF(C6="選択",'⑧3.変更活動積算内訳（BM）'!H7,IF(C6="変更",'⑧3.変更活動積算内訳（BM）'!O7,"")))</f>
        <v/>
      </c>
    </row>
    <row r="6" spans="1:17" ht="60" customHeight="1">
      <c r="B6" s="1222"/>
      <c r="C6" s="1185" t="s">
        <v>117</v>
      </c>
      <c r="D6" s="1186"/>
      <c r="E6" s="1186"/>
      <c r="F6" s="1187"/>
      <c r="G6" s="1187"/>
      <c r="H6" s="1188"/>
      <c r="I6" s="1206" t="str">
        <f>IF('⑧3.変更活動積算内訳（BM）'!M7=0,"",'⑧3.変更活動積算内訳（BM）'!M7)</f>
        <v/>
      </c>
      <c r="J6" s="1207" t="str">
        <f>IF('⑧2.成果目標変更（BM）'!F6="","",'⑧2.成果目標変更（BM）'!F6)</f>
        <v/>
      </c>
      <c r="K6" s="1208" t="str">
        <f t="shared" ref="K6:K12" si="0">IF(J6="","",(J6/I6))</f>
        <v/>
      </c>
      <c r="N6" s="1181"/>
      <c r="O6" s="1184"/>
      <c r="P6" s="1184"/>
      <c r="Q6" s="1184"/>
    </row>
    <row r="7" spans="1:17" ht="60" customHeight="1">
      <c r="B7" s="1223" t="str">
        <f>IF('②4.実施状況（BM）'!H6="実施済","報告済",IF('②4.実施状況（BM）'!B6="中止","中止",'②4.実施状況（BM）'!B6))</f>
        <v/>
      </c>
      <c r="C7" s="1220" t="str">
        <f>IF(B7="","",IF(B7="報告済","",IF(B7="中止","",IF('⑦1.活動計画変更（BM）'!C8="変更","変更","申請時"))))</f>
        <v/>
      </c>
      <c r="D7" s="1200" t="str">
        <f>IF(C7="","",'②4.実施状況（BM）'!C6)</f>
        <v/>
      </c>
      <c r="E7" s="1200" t="str">
        <f>IF(C7="","",'②4.実施状況（BM）'!D6)</f>
        <v/>
      </c>
      <c r="F7" s="1201" t="str">
        <f>IF($C7="","",'②4.実施状況（BM）'!E6)</f>
        <v/>
      </c>
      <c r="G7" s="1201" t="str">
        <f>IF($C7="","",'②4.実施状況（BM）'!F6)</f>
        <v/>
      </c>
      <c r="H7" s="1202" t="str">
        <f>IF($C7="","",'②4.実施状況（BM）'!G6)</f>
        <v/>
      </c>
      <c r="I7" s="1203" t="str">
        <f>IF($C7="","",IF('⑦1.活動計画変更（BM）'!$C8="変更",'⑦1.活動計画変更（BM）'!I8,'⑦1.活動計画変更（BM）'!I7))</f>
        <v/>
      </c>
      <c r="J7" s="1204" t="str">
        <f>IF($C7="","",IF('⑦1.活動計画変更（BM）'!$C8="変更",'⑦1.活動計画変更（BM）'!J8,'⑦1.活動計画変更（BM）'!J7))</f>
        <v/>
      </c>
      <c r="K7" s="1209" t="str">
        <f t="shared" si="0"/>
        <v/>
      </c>
      <c r="N7" s="1217" t="str">
        <f>IF(B7="","",B7)</f>
        <v/>
      </c>
      <c r="O7" s="1219" t="str">
        <f>IF(B7="報告済",'②4.実施状況（BM）'!P6,IF(C8="選択",I7,IF(C8="変更",I8,"")))</f>
        <v/>
      </c>
      <c r="P7" s="1219" t="str">
        <f>IF(B7="報告済",'②4.実施状況（BM）'!Q7,IF(C8="選択",'⑧3.変更活動積算内訳（BM）'!G15,IF(C8="変更",'⑧3.変更活動積算内訳（BM）'!N15,"")))</f>
        <v/>
      </c>
      <c r="Q7" s="1219" t="str">
        <f>IF(B7="報告済",'②4.実施状況（BM）'!R7,IF(C8="選択",'⑧3.変更活動積算内訳（BM）'!H15,IF(C8="変更",'⑧3.変更活動積算内訳（BM）'!O15,"")))</f>
        <v/>
      </c>
    </row>
    <row r="8" spans="1:17" ht="60" customHeight="1">
      <c r="B8" s="1222"/>
      <c r="C8" s="1185" t="s">
        <v>117</v>
      </c>
      <c r="D8" s="1186"/>
      <c r="E8" s="1186"/>
      <c r="F8" s="1190"/>
      <c r="G8" s="1190"/>
      <c r="H8" s="1188"/>
      <c r="I8" s="1206" t="str">
        <f>IF('⑧3.変更活動積算内訳（BM）'!M15=0,"",'⑧3.変更活動積算内訳（BM）'!M15)</f>
        <v/>
      </c>
      <c r="J8" s="1207" t="str">
        <f>IF('⑧2.成果目標変更（BM）'!F8="","",'⑧2.成果目標変更（BM）'!F8)</f>
        <v/>
      </c>
      <c r="K8" s="1210" t="str">
        <f t="shared" si="0"/>
        <v/>
      </c>
      <c r="N8" s="1181"/>
      <c r="O8" s="1184"/>
      <c r="P8" s="1184"/>
      <c r="Q8" s="1184"/>
    </row>
    <row r="9" spans="1:17" ht="60" customHeight="1">
      <c r="B9" s="1223" t="str">
        <f>IF('②4.実施状況（BM）'!H7="実施済","報告済",IF('②4.実施状況（BM）'!B7="中止","中止",'②4.実施状況（BM）'!B7))</f>
        <v/>
      </c>
      <c r="C9" s="1220" t="str">
        <f>IF(B9="","",IF(B9="報告済","",IF(B9="中止","",IF('⑦1.活動計画変更（BM）'!C10="変更","変更","申請時"))))</f>
        <v/>
      </c>
      <c r="D9" s="1200" t="str">
        <f>IF(C9="","",'②4.実施状況（BM）'!C7)</f>
        <v/>
      </c>
      <c r="E9" s="1200" t="str">
        <f>IF(C9="","",'②4.実施状況（BM）'!D7)</f>
        <v/>
      </c>
      <c r="F9" s="1201" t="str">
        <f>IF($C9="","",'②4.実施状況（BM）'!E7)</f>
        <v/>
      </c>
      <c r="G9" s="1201" t="str">
        <f>IF($C9="","",'②4.実施状況（BM）'!F7)</f>
        <v/>
      </c>
      <c r="H9" s="1202" t="str">
        <f>IF($C9="","",'②4.実施状況（BM）'!G7)</f>
        <v/>
      </c>
      <c r="I9" s="1203" t="str">
        <f>IF($C9="","",IF('⑦1.活動計画変更（BM）'!$C10="変更",'⑦1.活動計画変更（BM）'!I10,'⑦1.活動計画変更（BM）'!I9))</f>
        <v/>
      </c>
      <c r="J9" s="1204" t="str">
        <f>IF($C9="","",IF('⑦1.活動計画変更（BM）'!$C10="変更",'⑦1.活動計画変更（BM）'!J10,'⑦1.活動計画変更（BM）'!J9))</f>
        <v/>
      </c>
      <c r="K9" s="1209" t="str">
        <f t="shared" si="0"/>
        <v/>
      </c>
      <c r="N9" s="1217" t="str">
        <f>IF(B9="","",B9)</f>
        <v/>
      </c>
      <c r="O9" s="1219" t="str">
        <f>IF(B9="報告済",'②4.実施状況（BM）'!P7,IF(C10="選択",I9,IF(C10="変更",I10,"")))</f>
        <v/>
      </c>
      <c r="P9" s="1219" t="str">
        <f>IF(B9="報告済",'②4.実施状況（BM）'!#REF!,IF(C10="選択",'⑧3.変更活動積算内訳（BM）'!G23,IF(C10="変更",'⑧3.変更活動積算内訳（BM）'!N23,"")))</f>
        <v/>
      </c>
      <c r="Q9" s="1219" t="str">
        <f>IF(B9="報告済",'②4.実施状況（BM）'!#REF!,IF(C10="選択",'⑧3.変更活動積算内訳（BM）'!H23,IF(C10="変更",'⑧3.変更活動積算内訳（BM）'!O23,"")))</f>
        <v/>
      </c>
    </row>
    <row r="10" spans="1:17" ht="60" customHeight="1">
      <c r="B10" s="1222"/>
      <c r="C10" s="1185" t="s">
        <v>117</v>
      </c>
      <c r="D10" s="1191"/>
      <c r="E10" s="1191"/>
      <c r="F10" s="1192"/>
      <c r="G10" s="1192"/>
      <c r="H10" s="1193"/>
      <c r="I10" s="1206" t="str">
        <f>IF('⑧3.変更活動積算内訳（BM）'!M23=0,"",'⑧3.変更活動積算内訳（BM）'!M23)</f>
        <v/>
      </c>
      <c r="J10" s="1207" t="str">
        <f>IF('⑧2.成果目標変更（BM）'!F10="","",'⑧2.成果目標変更（BM）'!F10)</f>
        <v/>
      </c>
      <c r="K10" s="1210" t="str">
        <f t="shared" si="0"/>
        <v/>
      </c>
      <c r="N10" s="1181"/>
      <c r="O10" s="1184"/>
      <c r="P10" s="1184"/>
      <c r="Q10" s="1184"/>
    </row>
    <row r="11" spans="1:17" ht="60" customHeight="1">
      <c r="B11" s="1223" t="str">
        <f>IF('②4.実施状況（BM）'!H8="実施済","報告済",IF('②4.実施状況（BM）'!B8="中止","中止",'②4.実施状況（BM）'!B8))</f>
        <v/>
      </c>
      <c r="C11" s="1220" t="str">
        <f>IF(B11="","",IF(B11="報告済","",IF(B11="中止","",IF('⑦1.活動計画変更（BM）'!C12="変更","変更","申請時"))))</f>
        <v/>
      </c>
      <c r="D11" s="1225" t="str">
        <f>IF(C11="","",'②4.実施状況（BM）'!C8)</f>
        <v/>
      </c>
      <c r="E11" s="1225" t="str">
        <f>IF(C11="","",'②4.実施状況（BM）'!D8)</f>
        <v/>
      </c>
      <c r="F11" s="1226" t="str">
        <f>IF($C11="","",'②4.実施状況（BM）'!E8)</f>
        <v/>
      </c>
      <c r="G11" s="1226" t="str">
        <f>IF($C11="","",'②4.実施状況（BM）'!F8)</f>
        <v/>
      </c>
      <c r="H11" s="1227" t="str">
        <f>IF($C11="","",'②4.実施状況（BM）'!G8)</f>
        <v/>
      </c>
      <c r="I11" s="1211" t="str">
        <f>IF($C11="","",IF('⑦1.活動計画変更（BM）'!$C12="変更",'⑦1.活動計画変更（BM）'!I12,'⑦1.活動計画変更（BM）'!I11))</f>
        <v/>
      </c>
      <c r="J11" s="1212" t="str">
        <f>IF($C11="","",IF('⑦1.活動計画変更（BM）'!$C12="変更",'⑦1.活動計画変更（BM）'!J12,'⑦1.活動計画変更（BM）'!J11))</f>
        <v/>
      </c>
      <c r="K11" s="1213" t="str">
        <f t="shared" si="0"/>
        <v/>
      </c>
      <c r="N11" s="1217" t="str">
        <f>IF(B11="","",B11)</f>
        <v/>
      </c>
      <c r="O11" s="1219" t="str">
        <f>IF(B11="報告済",'②4.実施状況（BM）'!P8,IF(C12="選択",I11,IF(C12="変更",I12,"")))</f>
        <v/>
      </c>
      <c r="P11" s="1219" t="str">
        <f>IF(B11="報告済",'②4.実施状況（BM）'!Q10,IF(C12="選択",'⑧3.変更活動積算内訳（BM）'!G31,IF(C12="変更",'⑧3.変更活動積算内訳（BM）'!N31,"")))</f>
        <v/>
      </c>
      <c r="Q11" s="1219" t="str">
        <f>IF(B11="報告済",'②4.実施状況（BM）'!R10,IF(C12="選択",'⑧3.変更活動積算内訳（BM）'!H31,IF(C12="変更",'⑧3.変更活動積算内訳（BM）'!O31,"")))</f>
        <v/>
      </c>
    </row>
    <row r="12" spans="1:17" ht="60" customHeight="1" thickBot="1">
      <c r="B12" s="1224"/>
      <c r="C12" s="1194" t="s">
        <v>117</v>
      </c>
      <c r="D12" s="1195"/>
      <c r="E12" s="1195"/>
      <c r="F12" s="1196"/>
      <c r="G12" s="1196"/>
      <c r="H12" s="1197"/>
      <c r="I12" s="1214" t="str">
        <f>IF('⑧3.変更活動積算内訳（BM）'!M31=0,"",'⑧3.変更活動積算内訳（BM）'!M31)</f>
        <v/>
      </c>
      <c r="J12" s="1215" t="str">
        <f>IF('⑧2.成果目標変更（BM）'!F12="","",'⑧2.成果目標変更（BM）'!F12)</f>
        <v/>
      </c>
      <c r="K12" s="1216" t="str">
        <f t="shared" si="0"/>
        <v/>
      </c>
      <c r="N12" s="1181"/>
      <c r="O12" s="1184"/>
      <c r="P12" s="1184"/>
      <c r="Q12" s="1184"/>
    </row>
    <row r="13" spans="1:17" ht="6" customHeight="1"/>
  </sheetData>
  <sheetProtection algorithmName="SHA-512" hashValue="hqAuB9zcOsdIR7d6fzvytYAYWwuJqfbvQYRT2xhC3VZnnxiBYNHWYNzBKXU+q5r6V7EBhxl4TOfNDECqCMiqnw==" saltValue="hPm6kLBtPdej0rcAG3bM2A==" spinCount="100000" sheet="1" scenarios="1" formatCells="0" formatColumns="0" formatRows="0"/>
  <mergeCells count="9">
    <mergeCell ref="K3:K4"/>
    <mergeCell ref="B5:B6"/>
    <mergeCell ref="B7:B8"/>
    <mergeCell ref="B9:B10"/>
    <mergeCell ref="B11:B12"/>
    <mergeCell ref="B3:B4"/>
    <mergeCell ref="C3:C4"/>
    <mergeCell ref="D3:H3"/>
    <mergeCell ref="I3:J3"/>
  </mergeCells>
  <phoneticPr fontId="1"/>
  <conditionalFormatting sqref="C6">
    <cfRule type="containsText" dxfId="46" priority="4" operator="containsText" text="選択">
      <formula>NOT(ISERROR(SEARCH("選択",C6)))</formula>
    </cfRule>
    <cfRule type="beginsWith" dxfId="45" priority="5" operator="beginsWith" text="中止">
      <formula>LEFT(C6,LEN("中止"))="中止"</formula>
    </cfRule>
    <cfRule type="beginsWith" dxfId="44" priority="6" operator="beginsWith" text="変更">
      <formula>LEFT(C6,LEN("変更"))="変更"</formula>
    </cfRule>
  </conditionalFormatting>
  <conditionalFormatting sqref="C12 C10 C8">
    <cfRule type="containsText" dxfId="43" priority="1" operator="containsText" text="選択">
      <formula>NOT(ISERROR(SEARCH("選択",C8)))</formula>
    </cfRule>
    <cfRule type="beginsWith" dxfId="42" priority="2" operator="beginsWith" text="中止">
      <formula>LEFT(C8,LEN("中止"))="中止"</formula>
    </cfRule>
    <cfRule type="beginsWith" dxfId="41" priority="3" operator="beginsWith" text="変更">
      <formula>LEFT(C8,LEN("変更"))="変更"</formula>
    </cfRule>
  </conditionalFormatting>
  <dataValidations count="6">
    <dataValidation type="list" allowBlank="1" showInputMessage="1" showErrorMessage="1" promptTitle="選択してください。" prompt="「変更」か「中止」を選んでください。" sqref="C6 C8 C10 C12">
      <formula1>"選択,変更,中止,"</formula1>
    </dataValidation>
    <dataValidation type="whole" operator="lessThan" allowBlank="1" showInputMessage="1" showErrorMessage="1" errorTitle="入力不要です。" error="[キャンセル]をクリックしてください。" sqref="B5:B12 K5:K12 F7:J7 F9:J9 F11:J11 C11:D11 C9:D9 C7:D7 C5:D5 F5:J5">
      <formula1>0</formula1>
    </dataValidation>
    <dataValidation type="whole" operator="lessThan" allowBlank="1" showInputMessage="1" showErrorMessage="1" errorTitle="入力不要です。" error="[キャンセル]をクリックしてください。" promptTitle="直接入力できません。" prompt="⑦3.変更活動積算内訳（VC）に入力して下さい。" sqref="I6 I8 I10 I12">
      <formula1>0</formula1>
    </dataValidation>
    <dataValidation type="whole" operator="lessThan" allowBlank="1" showInputMessage="1" showErrorMessage="1" errorTitle="入力不要です。" error="[キャンセル]をクリックしてください。" promptTitle="直接入力できません。" prompt="⑦2.成果目標変更（VC）に入力してください。" sqref="J12 J10 J8 J6">
      <formula1>0</formula1>
    </dataValidation>
    <dataValidation type="list" allowBlank="1" showInputMessage="1" showErrorMessage="1" promptTitle="変更の場合は選択してください。 " prompt="（１）生産段階の取組_x000a_（２）加工・貯蔵段階の取組_x000a_（３）物流・輸送段階の取組_x000a_（４）販売段階の取組_x000a__x000a_「中止」の場合は空欄にしてください。" sqref="D12">
      <formula1>"生産段階の取組,加工・貯蔵段階の取組 ,物流・輸送段階の取組,販売段階の取組"</formula1>
    </dataValidation>
    <dataValidation type="list" allowBlank="1" showInputMessage="1" showErrorMessage="1" promptTitle="変更の場合は選択してください。 " prompt="（１）生産段階の取組_x000a_（２）加工・貯蔵段階の取組_x000a_（３）物流・輸送段階の取組_x000a_（４）販売段階の取組_x000a__x000a_「中止」の場合は空欄にしてください。" sqref="D6 D8 D10">
      <formula1>"生産段階の取組,加工・貯蔵段階の取組 ,物流・輸送段階の取組,販売段階の取組"</formula1>
    </dataValidation>
  </dataValidations>
  <pageMargins left="0.59055118110236227" right="0.39370078740157483" top="0.74803149606299213" bottom="0.35433070866141736" header="0.31496062992125984" footer="0.15748031496062992"/>
  <pageSetup paperSize="9" scale="93" fitToHeight="0" orientation="landscape" r:id="rId1"/>
  <headerFooter>
    <oddHeader>&amp;L様式８（別添１）</oddHeader>
    <oddFooter xml:space="preserve">&amp;C&amp;"ＭＳ Ｐゴシック,標準"&amp;10&amp;P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14"/>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7.125" style="619" customWidth="1"/>
    <col min="4" max="4" width="23.625" style="619" customWidth="1"/>
    <col min="5" max="5" width="18.5" style="619" customWidth="1"/>
    <col min="6" max="6" width="17.75" style="619" customWidth="1"/>
    <col min="7" max="7" width="68.875" style="619" customWidth="1"/>
    <col min="8" max="8" width="1.5" style="619" customWidth="1"/>
    <col min="9" max="11" width="9.125" style="619" customWidth="1"/>
    <col min="12" max="16384" width="9" style="619"/>
  </cols>
  <sheetData>
    <row r="1" spans="1:7" ht="8.25" customHeight="1">
      <c r="D1" s="919"/>
      <c r="E1" s="919"/>
    </row>
    <row r="2" spans="1:7" ht="21" customHeight="1" thickBot="1">
      <c r="B2" s="364" t="s">
        <v>569</v>
      </c>
      <c r="C2" s="1169"/>
      <c r="F2" s="931"/>
      <c r="G2" s="931"/>
    </row>
    <row r="3" spans="1:7" ht="21" customHeight="1">
      <c r="A3" s="619" t="s">
        <v>17</v>
      </c>
      <c r="B3" s="1170" t="s">
        <v>16</v>
      </c>
      <c r="C3" s="1171" t="s">
        <v>46</v>
      </c>
      <c r="D3" s="366" t="s">
        <v>340</v>
      </c>
      <c r="E3" s="367"/>
      <c r="F3" s="1228" t="s">
        <v>200</v>
      </c>
      <c r="G3" s="1229"/>
    </row>
    <row r="4" spans="1:7" ht="31.5" customHeight="1" thickBot="1">
      <c r="B4" s="1176"/>
      <c r="C4" s="1177"/>
      <c r="D4" s="376" t="s">
        <v>296</v>
      </c>
      <c r="E4" s="376" t="s">
        <v>122</v>
      </c>
      <c r="F4" s="417" t="s">
        <v>201</v>
      </c>
      <c r="G4" s="418" t="s">
        <v>202</v>
      </c>
    </row>
    <row r="5" spans="1:7" ht="55.5" customHeight="1">
      <c r="B5" s="1221" t="str">
        <f>IF('⑧1.活動計画変更（BM）'!B5="","",'⑧1.活動計画変更（BM）'!B5)</f>
        <v/>
      </c>
      <c r="C5" s="1199" t="str">
        <f>IF(B5="","",IF(B5="報告済","",IF(B5="中止","",IF('⑦1.活動計画変更（BM）'!C6="変更","変更","申請時"))))</f>
        <v/>
      </c>
      <c r="D5" s="1200" t="str">
        <f>IF(C5="","",'②4.実施状況（BM）'!C5)</f>
        <v/>
      </c>
      <c r="E5" s="1200" t="str">
        <f>IF(C5="","",'②4.実施状況（BM）'!D5)</f>
        <v/>
      </c>
      <c r="F5" s="1204" t="str">
        <f>IF(B5="","",IF(B5="報告済","",IF(B5="中止","",IF('⑦2.成果目標変更（BM）'!C6="変更",'⑦2.成果目標変更（BM）'!F6,'⑦2.成果目標変更（BM）'!F5))))</f>
        <v/>
      </c>
      <c r="G5" s="1233" t="str">
        <f>IF(B5="","",IF(B5="報告済","",IF(B5="中止","",IF('⑦2.成果目標変更（BM）'!C6="変更",'⑦2.成果目標変更（BM）'!G6,'⑦2.成果目標変更（BM）'!G5))))</f>
        <v/>
      </c>
    </row>
    <row r="6" spans="1:7" ht="55.5" customHeight="1">
      <c r="B6" s="1222"/>
      <c r="C6" s="1234" t="str">
        <f>IF('⑧1.活動計画変更（BM）'!C6="選択","",'⑧1.活動計画変更（BM）'!C6)</f>
        <v/>
      </c>
      <c r="D6" s="1235" t="str">
        <f>IF('⑧1.活動計画変更（BM）'!C6="選択","",IF('⑧1.活動計画変更（BM）'!C6="変更",'⑧1.活動計画変更（BM）'!D6,""))</f>
        <v/>
      </c>
      <c r="E6" s="1186"/>
      <c r="F6" s="1189"/>
      <c r="G6" s="1230"/>
    </row>
    <row r="7" spans="1:7" ht="55.5" customHeight="1">
      <c r="B7" s="1223" t="str">
        <f>IF('⑧1.活動計画変更（BM）'!B7="","",'⑧1.活動計画変更（BM）'!B7)</f>
        <v/>
      </c>
      <c r="C7" s="1220" t="str">
        <f>IF(B7="","",IF(B7="報告済","",IF(B7="中止","",IF('⑦1.活動計画変更（BM）'!C8="変更","変更","申請時"))))</f>
        <v/>
      </c>
      <c r="D7" s="1200" t="str">
        <f>IF(C7="","",'②4.実施状況（BM）'!C6)</f>
        <v/>
      </c>
      <c r="E7" s="1200" t="str">
        <f>IF(C7="","",'②4.実施状況（BM）'!D6)</f>
        <v/>
      </c>
      <c r="F7" s="1204" t="str">
        <f>IF(B7="","",IF(B7="報告済","",IF(B7="中止","",IF('⑦2.成果目標変更（BM）'!C8="変更",'⑦2.成果目標変更（BM）'!F8,'⑦2.成果目標変更（BM）'!F7))))</f>
        <v/>
      </c>
      <c r="G7" s="1233" t="str">
        <f>IF(B7="","",IF(B7="報告済","",IF(B7="中止","",IF('⑦2.成果目標変更（BM）'!C8="変更",'⑦2.成果目標変更（BM）'!G8,'⑦2.成果目標変更（BM）'!G7))))</f>
        <v/>
      </c>
    </row>
    <row r="8" spans="1:7" ht="55.5" customHeight="1">
      <c r="B8" s="1222"/>
      <c r="C8" s="1234" t="str">
        <f>IF('⑧1.活動計画変更（BM）'!C8="選択","",'⑧1.活動計画変更（BM）'!C8)</f>
        <v/>
      </c>
      <c r="D8" s="1235" t="str">
        <f>IF('⑧1.活動計画変更（BM）'!C8="選択","",IF('⑧1.活動計画変更（BM）'!C8="変更",'⑧1.活動計画変更（BM）'!D8,""))</f>
        <v/>
      </c>
      <c r="E8" s="1186"/>
      <c r="F8" s="1189"/>
      <c r="G8" s="1231"/>
    </row>
    <row r="9" spans="1:7" ht="55.5" customHeight="1">
      <c r="B9" s="1223" t="str">
        <f>IF('⑧1.活動計画変更（BM）'!B9="","",'⑧1.活動計画変更（BM）'!B9)</f>
        <v/>
      </c>
      <c r="C9" s="1220" t="str">
        <f>IF(B9="","",IF(B9="報告済","",IF(B9="中止","",IF('⑦1.活動計画変更（BM）'!C10="変更","変更","申請時"))))</f>
        <v/>
      </c>
      <c r="D9" s="1200" t="str">
        <f>IF(C9="","",'②4.実施状況（BM）'!C7)</f>
        <v/>
      </c>
      <c r="E9" s="1200" t="str">
        <f>IF(C9="","",'②4.実施状況（BM）'!D7)</f>
        <v/>
      </c>
      <c r="F9" s="1204" t="str">
        <f>IF(B9="","",IF(B9="報告済","",IF(B9="中止","",IF('⑦2.成果目標変更（BM）'!C10="変更",'⑦2.成果目標変更（BM）'!F10,'⑦2.成果目標変更（BM）'!F9))))</f>
        <v/>
      </c>
      <c r="G9" s="1233" t="str">
        <f>IF(B9="","",IF(B9="報告済","",IF(B9="中止","",IF('⑦2.成果目標変更（BM）'!C10="変更",'⑦2.成果目標変更（BM）'!G10,'⑦2.成果目標変更（BM）'!G9))))</f>
        <v/>
      </c>
    </row>
    <row r="10" spans="1:7" ht="55.5" customHeight="1">
      <c r="B10" s="1222"/>
      <c r="C10" s="1234" t="str">
        <f>IF('⑧1.活動計画変更（BM）'!C10="選択","",'⑧1.活動計画変更（BM）'!C10)</f>
        <v/>
      </c>
      <c r="D10" s="1236" t="str">
        <f>IF('⑧1.活動計画変更（BM）'!C10="選択","",IF('⑧1.活動計画変更（BM）'!C10="変更",'⑧1.活動計画変更（BM）'!D10,""))</f>
        <v/>
      </c>
      <c r="E10" s="1191"/>
      <c r="F10" s="1189"/>
      <c r="G10" s="1230"/>
    </row>
    <row r="11" spans="1:7" ht="55.5" customHeight="1">
      <c r="B11" s="1223" t="str">
        <f>IF('⑧1.活動計画変更（BM）'!B11="","",'⑧1.活動計画変更（BM）'!B11)</f>
        <v/>
      </c>
      <c r="C11" s="1220" t="str">
        <f>IF(B11="","",IF(B11="報告済","",IF(B11="中止","",IF('⑦1.活動計画変更（BM）'!C12="変更","変更","申請時"))))</f>
        <v/>
      </c>
      <c r="D11" s="1200" t="str">
        <f>IF(C11="","",'②4.実施状況（BM）'!C8)</f>
        <v/>
      </c>
      <c r="E11" s="1200" t="str">
        <f>IF(C11="","",'②4.実施状況（BM）'!D8)</f>
        <v/>
      </c>
      <c r="F11" s="1204" t="str">
        <f>IF(B11="","",IF(B11="報告済","",IF(B11="中止","",IF('⑦2.成果目標変更（BM）'!C12="変更",'⑦2.成果目標変更（BM）'!F12,'⑦2.成果目標変更（BM）'!F11))))</f>
        <v/>
      </c>
      <c r="G11" s="1233" t="str">
        <f>IF(B11="","",IF(B11="報告済","",IF(B11="中止","",IF('⑦2.成果目標変更（BM）'!C12="変更",'⑦2.成果目標変更（BM）'!G12,'⑦2.成果目標変更（BM）'!G11))))</f>
        <v/>
      </c>
    </row>
    <row r="12" spans="1:7" ht="55.5" customHeight="1" thickBot="1">
      <c r="B12" s="1224"/>
      <c r="C12" s="1237" t="str">
        <f>IF('⑧1.活動計画変更（BM）'!C12="選択","",'⑧1.活動計画変更（BM）'!C12)</f>
        <v/>
      </c>
      <c r="D12" s="1238" t="str">
        <f>IF('⑧1.活動計画変更（BM）'!C12="選択","",IF('⑧1.活動計画変更（BM）'!C12="変更",'⑧1.活動計画変更（BM）'!D12,""))</f>
        <v/>
      </c>
      <c r="E12" s="1195"/>
      <c r="F12" s="1198"/>
      <c r="G12" s="1232"/>
    </row>
    <row r="13" spans="1:7" ht="15" customHeight="1">
      <c r="B13" s="499" t="s">
        <v>415</v>
      </c>
      <c r="C13" s="500" t="s">
        <v>416</v>
      </c>
    </row>
    <row r="14" spans="1:7">
      <c r="B14" s="499" t="s">
        <v>417</v>
      </c>
      <c r="C14" s="363" t="s">
        <v>564</v>
      </c>
    </row>
  </sheetData>
  <sheetProtection algorithmName="SHA-512" hashValue="fv1sUCr8e2P7Qt/W2UGXuWfKG2CTxtdzfAavQKVlgXqE2Y5vMIfNQQjsRUh68kNbXGncYUkfcyGY4gOJcKKrMQ==" saltValue="xL4rEf+MIn1RfimofDJOPw==" spinCount="100000" sheet="1" scenarios="1" formatCells="0" formatColumns="0" formatRows="0"/>
  <mergeCells count="8">
    <mergeCell ref="B11:B12"/>
    <mergeCell ref="B3:B4"/>
    <mergeCell ref="C3:C4"/>
    <mergeCell ref="F3:G3"/>
    <mergeCell ref="B5:B6"/>
    <mergeCell ref="B7:B8"/>
    <mergeCell ref="B9:B10"/>
    <mergeCell ref="D3:E3"/>
  </mergeCells>
  <phoneticPr fontId="1"/>
  <conditionalFormatting sqref="C6 C8 C10 C12">
    <cfRule type="containsText" dxfId="40" priority="1" operator="containsText" text="変更">
      <formula>NOT(ISERROR(SEARCH("変更",C6)))</formula>
    </cfRule>
    <cfRule type="containsText" dxfId="39" priority="2" operator="containsText" text="中止">
      <formula>NOT(ISERROR(SEARCH("中止",C6)))</formula>
    </cfRule>
  </conditionalFormatting>
  <pageMargins left="0.59055118110236227" right="0.39370078740157483" top="0.74803149606299213" bottom="0.43307086614173229" header="0.31496062992125984" footer="0.15748031496062992"/>
  <pageSetup paperSize="9" scale="85" fitToHeight="0" orientation="landscape" r:id="rId1"/>
  <headerFooter>
    <oddHeader>&amp;L様式８（別添１）</oddHeader>
    <oddFooter xml:space="preserve">&amp;C&amp;"ＭＳ Ｐゴシック,標準"&amp;10&amp;P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43"/>
  <sheetViews>
    <sheetView view="pageBreakPreview" zoomScaleNormal="100" zoomScaleSheetLayoutView="100" workbookViewId="0"/>
  </sheetViews>
  <sheetFormatPr defaultRowHeight="13.5"/>
  <cols>
    <col min="1" max="1" width="1.625" style="214" customWidth="1"/>
    <col min="2" max="2" width="6.875" style="214" customWidth="1"/>
    <col min="3" max="3" width="22.125" style="214" customWidth="1"/>
    <col min="4" max="4" width="21.375" style="214" customWidth="1"/>
    <col min="5" max="5" width="14.375" style="214" customWidth="1"/>
    <col min="6" max="8" width="14.5" style="214" customWidth="1"/>
    <col min="9" max="9" width="6.875" style="214" customWidth="1"/>
    <col min="10" max="10" width="16.125" style="214" customWidth="1"/>
    <col min="11" max="11" width="23.75" style="214" customWidth="1"/>
    <col min="12" max="15" width="17.75" style="214" customWidth="1"/>
    <col min="16" max="16" width="21.5" style="214" customWidth="1"/>
    <col min="17" max="17" width="10.125" style="214" customWidth="1"/>
    <col min="18" max="18" width="9" style="214"/>
    <col min="19" max="19" width="1.625" style="214" customWidth="1"/>
    <col min="20" max="16384" width="9" style="214"/>
  </cols>
  <sheetData>
    <row r="1" spans="2:21" ht="9" customHeight="1"/>
    <row r="2" spans="2:21" s="558" customFormat="1" ht="18.75" customHeight="1" thickBot="1">
      <c r="B2" s="412" t="s">
        <v>369</v>
      </c>
      <c r="C2" s="556"/>
      <c r="D2" s="1070"/>
      <c r="E2" s="556"/>
      <c r="F2" s="556"/>
      <c r="G2" s="556"/>
      <c r="I2" s="412"/>
      <c r="J2" s="556"/>
      <c r="K2" s="1070"/>
      <c r="L2" s="556"/>
      <c r="M2" s="556"/>
      <c r="N2" s="556"/>
      <c r="Q2" s="1071" t="s">
        <v>39</v>
      </c>
      <c r="R2" s="1071"/>
    </row>
    <row r="3" spans="2:21" s="558" customFormat="1" ht="27" customHeight="1" thickBot="1">
      <c r="B3" s="1072" t="s">
        <v>401</v>
      </c>
      <c r="C3" s="1073"/>
      <c r="D3" s="1073"/>
      <c r="E3" s="1073"/>
      <c r="F3" s="1073"/>
      <c r="G3" s="1073"/>
      <c r="H3" s="1074"/>
      <c r="I3" s="1075" t="s">
        <v>104</v>
      </c>
      <c r="J3" s="1076"/>
      <c r="K3" s="1076"/>
      <c r="L3" s="1076"/>
      <c r="M3" s="1076"/>
      <c r="N3" s="1076"/>
      <c r="O3" s="1076"/>
      <c r="P3" s="1076"/>
      <c r="Q3" s="1076"/>
      <c r="R3" s="1077"/>
    </row>
    <row r="4" spans="2:21" ht="22.5" customHeight="1">
      <c r="B4" s="560" t="s">
        <v>193</v>
      </c>
      <c r="C4" s="561"/>
      <c r="D4" s="562"/>
      <c r="E4" s="563" t="s">
        <v>244</v>
      </c>
      <c r="F4" s="562" t="s">
        <v>194</v>
      </c>
      <c r="G4" s="562"/>
      <c r="H4" s="1078"/>
      <c r="I4" s="1079" t="s">
        <v>193</v>
      </c>
      <c r="J4" s="1080"/>
      <c r="K4" s="1081"/>
      <c r="L4" s="368" t="s">
        <v>198</v>
      </c>
      <c r="M4" s="372" t="s">
        <v>194</v>
      </c>
      <c r="N4" s="372"/>
      <c r="O4" s="372"/>
      <c r="P4" s="559" t="s">
        <v>31</v>
      </c>
      <c r="Q4" s="372" t="s">
        <v>183</v>
      </c>
      <c r="R4" s="373"/>
    </row>
    <row r="5" spans="2:21" ht="30.75" customHeight="1" thickBot="1">
      <c r="B5" s="560"/>
      <c r="C5" s="561"/>
      <c r="D5" s="562"/>
      <c r="E5" s="563"/>
      <c r="F5" s="565" t="s">
        <v>243</v>
      </c>
      <c r="G5" s="565" t="s">
        <v>196</v>
      </c>
      <c r="H5" s="1082" t="s">
        <v>185</v>
      </c>
      <c r="I5" s="1083"/>
      <c r="J5" s="1084"/>
      <c r="K5" s="1085"/>
      <c r="L5" s="563"/>
      <c r="M5" s="564" t="s">
        <v>195</v>
      </c>
      <c r="N5" s="565" t="s">
        <v>196</v>
      </c>
      <c r="O5" s="564" t="s">
        <v>197</v>
      </c>
      <c r="P5" s="566"/>
      <c r="Q5" s="562"/>
      <c r="R5" s="567"/>
    </row>
    <row r="6" spans="2:21" ht="33" customHeight="1" thickBot="1">
      <c r="B6" s="568" t="s">
        <v>379</v>
      </c>
      <c r="C6" s="569"/>
      <c r="D6" s="569"/>
      <c r="E6" s="620">
        <f>SUM(E7,E15,E23,E31)</f>
        <v>0</v>
      </c>
      <c r="F6" s="620">
        <f t="shared" ref="F6" si="0">SUM(F7,F15,F23,F31)</f>
        <v>0</v>
      </c>
      <c r="G6" s="620">
        <f>SUM(G7,G15,G23,G31)</f>
        <v>0</v>
      </c>
      <c r="H6" s="1092">
        <f>SUM(H7,H15,H23,H31)</f>
        <v>0</v>
      </c>
      <c r="I6" s="1239" t="str">
        <f>B6</f>
        <v>事業活動計</v>
      </c>
      <c r="J6" s="1240"/>
      <c r="K6" s="1240"/>
      <c r="L6" s="620">
        <f>SUM(M6:O6)</f>
        <v>0</v>
      </c>
      <c r="M6" s="620">
        <f>SUM(M7,M15,M23,M31)</f>
        <v>0</v>
      </c>
      <c r="N6" s="620">
        <f>SUM(N7,N15,N23,N31)</f>
        <v>0</v>
      </c>
      <c r="O6" s="620">
        <f>SUM(O7,O15,O23,O31)</f>
        <v>0</v>
      </c>
      <c r="P6" s="570"/>
      <c r="Q6" s="571"/>
      <c r="R6" s="572"/>
      <c r="S6" s="573"/>
      <c r="T6" s="573"/>
      <c r="U6" s="413"/>
    </row>
    <row r="7" spans="2:21" ht="33" customHeight="1" thickTop="1">
      <c r="B7" s="622" t="str">
        <f>IF('⑧1.活動計画変更（BM）'!B5="","",'⑧1.活動計画変更（BM）'!B5)</f>
        <v/>
      </c>
      <c r="C7" s="623" t="str">
        <f>IF(B7="","",IF('⑧1.活動計画変更（BM）'!D5="","",'⑧1.活動計画変更（BM）'!D5))</f>
        <v/>
      </c>
      <c r="D7" s="624" t="str">
        <f>IF('①7.積算内訳（BM）'!D6="","",'①7.積算内訳（BM）'!D6)</f>
        <v/>
      </c>
      <c r="E7" s="621" t="str">
        <f>IF(SUM(E8:E14)=0,"",SUM(E8:E14))</f>
        <v/>
      </c>
      <c r="F7" s="621" t="str">
        <f t="shared" ref="F7:H7" si="1">IF(SUM(F8:F14)=0,"",SUM(F8:F14))</f>
        <v/>
      </c>
      <c r="G7" s="621" t="str">
        <f t="shared" si="1"/>
        <v/>
      </c>
      <c r="H7" s="1095" t="str">
        <f t="shared" si="1"/>
        <v/>
      </c>
      <c r="I7" s="1096" t="str">
        <f>IF('⑧1.活動計画変更（BM）'!C6="変更",'⑧1.活動計画変更（BM）'!B5,IF('⑧1.活動計画変更（BM）'!C6="中止",'⑧1.活動計画変更（BM）'!B5,""))</f>
        <v/>
      </c>
      <c r="J7" s="1241" t="str">
        <f>IF('⑧1.活動計画変更（BM）'!C6="変更",'⑧1.活動計画変更（BM）'!D6,"")</f>
        <v/>
      </c>
      <c r="K7" s="1242"/>
      <c r="L7" s="621" t="str">
        <f>IF(SUM(L8:L14)=0,"",SUM(L8:L14))</f>
        <v/>
      </c>
      <c r="M7" s="621" t="str">
        <f>IF(SUM(M8:M14)=0,"",SUM(M8:M14))</f>
        <v/>
      </c>
      <c r="N7" s="621" t="str">
        <f>IF(SUM(N8:N14)=0,"",SUM(N8:N14))</f>
        <v/>
      </c>
      <c r="O7" s="621" t="str">
        <f>IF(SUM(O8:O14)=0,"",SUM(O8:O14))</f>
        <v/>
      </c>
      <c r="P7" s="574"/>
      <c r="Q7" s="575"/>
      <c r="R7" s="576"/>
      <c r="S7" s="577"/>
      <c r="T7" s="573"/>
      <c r="U7" s="413"/>
    </row>
    <row r="8" spans="2:21" ht="17.25" customHeight="1">
      <c r="B8" s="578"/>
      <c r="C8" s="579" t="s">
        <v>114</v>
      </c>
      <c r="D8" s="580"/>
      <c r="E8" s="633" t="str">
        <f>IF(SUM(F8:H8)=0,"",SUM(F8:H8))</f>
        <v/>
      </c>
      <c r="F8" s="633" t="str">
        <f>IF($C$7="","",IF('⑧1.活動計画変更（BM）'!$C$5="変更",'⑦3.変更活動積算内訳（BM）'!M8,'①7.積算内訳（BM）'!F7))</f>
        <v/>
      </c>
      <c r="G8" s="633" t="str">
        <f>IF($C$7="","",IF('⑧1.活動計画変更（BM）'!$C$5="変更",'⑦3.変更活動積算内訳（BM）'!N8,'①7.積算内訳（BM）'!G7))</f>
        <v/>
      </c>
      <c r="H8" s="1097" t="str">
        <f>IF($C$7="","",IF('⑧1.活動計画変更（BM）'!$C$5="変更",'⑦3.変更活動積算内訳（BM）'!O8,'①7.積算内訳（BM）'!H7))</f>
        <v/>
      </c>
      <c r="I8" s="1098" t="str">
        <f>IF('⑧1.活動計画変更（BM）'!C6="選択","",IF('⑧1.活動計画変更（BM）'!C6="変更",'⑧1.活動計画変更（BM）'!C6,IF('⑧1.活動計画変更（BM）'!C6="中止","中止","")))</f>
        <v/>
      </c>
      <c r="J8" s="579" t="s">
        <v>114</v>
      </c>
      <c r="K8" s="580"/>
      <c r="L8" s="633" t="str">
        <f>IF(SUM(M8:O8)=0,"",SUM(M8:O8))</f>
        <v/>
      </c>
      <c r="M8" s="581"/>
      <c r="N8" s="581"/>
      <c r="O8" s="581"/>
      <c r="P8" s="582"/>
      <c r="Q8" s="583"/>
      <c r="R8" s="584"/>
      <c r="S8" s="577"/>
      <c r="T8" s="573"/>
      <c r="U8" s="413"/>
    </row>
    <row r="9" spans="2:21" ht="17.25" customHeight="1">
      <c r="B9" s="585"/>
      <c r="C9" s="586" t="s">
        <v>113</v>
      </c>
      <c r="D9" s="587"/>
      <c r="E9" s="634" t="str">
        <f t="shared" ref="E9:E14" si="2">IF(SUM(F9:H9)=0,"",SUM(F9:H9))</f>
        <v/>
      </c>
      <c r="F9" s="634" t="str">
        <f>IF($C$7="","",IF('⑧1.活動計画変更（BM）'!$C$5="変更",'⑦3.変更活動積算内訳（BM）'!M9,'①7.積算内訳（BM）'!F8))</f>
        <v/>
      </c>
      <c r="G9" s="634" t="str">
        <f>IF($C$7="","",IF('⑧1.活動計画変更（BM）'!$C$5="変更",'⑦3.変更活動積算内訳（BM）'!N9,'①7.積算内訳（BM）'!G8))</f>
        <v/>
      </c>
      <c r="H9" s="1099" t="str">
        <f>IF($C$7="","",IF('⑧1.活動計画変更（BM）'!$C$5="変更",'⑦3.変更活動積算内訳（BM）'!O9,'①7.積算内訳（BM）'!H8))</f>
        <v/>
      </c>
      <c r="I9" s="1100"/>
      <c r="J9" s="586" t="s">
        <v>113</v>
      </c>
      <c r="K9" s="587"/>
      <c r="L9" s="634" t="str">
        <f t="shared" ref="L9:L14" si="3">IF(SUM(M9:O9)=0,"",SUM(M9:O9))</f>
        <v/>
      </c>
      <c r="M9" s="588"/>
      <c r="N9" s="588"/>
      <c r="O9" s="588"/>
      <c r="P9" s="589"/>
      <c r="Q9" s="590"/>
      <c r="R9" s="591"/>
      <c r="S9" s="592"/>
      <c r="T9" s="593"/>
      <c r="U9" s="413"/>
    </row>
    <row r="10" spans="2:21" ht="17.25" customHeight="1">
      <c r="B10" s="585"/>
      <c r="C10" s="586" t="s">
        <v>112</v>
      </c>
      <c r="D10" s="587"/>
      <c r="E10" s="634" t="str">
        <f t="shared" si="2"/>
        <v/>
      </c>
      <c r="F10" s="634" t="str">
        <f>IF($C$7="","",IF('⑧1.活動計画変更（BM）'!$C$5="変更",'⑦3.変更活動積算内訳（BM）'!M10,'①7.積算内訳（BM）'!F9))</f>
        <v/>
      </c>
      <c r="G10" s="634" t="str">
        <f>IF($C$7="","",IF('⑧1.活動計画変更（BM）'!$C$5="変更",'⑦3.変更活動積算内訳（BM）'!N10,'①7.積算内訳（BM）'!G9))</f>
        <v/>
      </c>
      <c r="H10" s="1099" t="str">
        <f>IF($C$7="","",IF('⑧1.活動計画変更（BM）'!$C$5="変更",'⑦3.変更活動積算内訳（BM）'!O10,'①7.積算内訳（BM）'!H9))</f>
        <v/>
      </c>
      <c r="I10" s="1100"/>
      <c r="J10" s="586" t="s">
        <v>112</v>
      </c>
      <c r="K10" s="587"/>
      <c r="L10" s="634" t="str">
        <f t="shared" si="3"/>
        <v/>
      </c>
      <c r="M10" s="588"/>
      <c r="N10" s="588"/>
      <c r="O10" s="588"/>
      <c r="P10" s="589"/>
      <c r="Q10" s="590"/>
      <c r="R10" s="591"/>
      <c r="S10" s="592"/>
      <c r="T10" s="593"/>
      <c r="U10" s="413"/>
    </row>
    <row r="11" spans="2:21" ht="17.25" customHeight="1">
      <c r="B11" s="585"/>
      <c r="C11" s="586" t="s">
        <v>389</v>
      </c>
      <c r="D11" s="587"/>
      <c r="E11" s="634" t="str">
        <f t="shared" si="2"/>
        <v/>
      </c>
      <c r="F11" s="634" t="str">
        <f>IF($C$7="","",IF('⑧1.活動計画変更（BM）'!$C$5="変更",'⑦3.変更活動積算内訳（BM）'!M11,'①7.積算内訳（BM）'!F10))</f>
        <v/>
      </c>
      <c r="G11" s="634" t="str">
        <f>IF($C$7="","",IF('⑧1.活動計画変更（BM）'!$C$5="変更",'⑦3.変更活動積算内訳（BM）'!N11,'①7.積算内訳（BM）'!G10))</f>
        <v/>
      </c>
      <c r="H11" s="1099" t="str">
        <f>IF($C$7="","",IF('⑧1.活動計画変更（BM）'!$C$5="変更",'⑦3.変更活動積算内訳（BM）'!O11,'①7.積算内訳（BM）'!H10))</f>
        <v/>
      </c>
      <c r="I11" s="1100"/>
      <c r="J11" s="586" t="s">
        <v>389</v>
      </c>
      <c r="K11" s="587"/>
      <c r="L11" s="634" t="str">
        <f t="shared" si="3"/>
        <v/>
      </c>
      <c r="M11" s="588"/>
      <c r="N11" s="588"/>
      <c r="O11" s="588"/>
      <c r="P11" s="589"/>
      <c r="Q11" s="590"/>
      <c r="R11" s="591"/>
      <c r="S11" s="592"/>
      <c r="T11" s="593"/>
      <c r="U11" s="413"/>
    </row>
    <row r="12" spans="2:21" ht="17.25" customHeight="1">
      <c r="B12" s="585"/>
      <c r="C12" s="594" t="s">
        <v>537</v>
      </c>
      <c r="D12" s="587"/>
      <c r="E12" s="634" t="str">
        <f t="shared" si="2"/>
        <v/>
      </c>
      <c r="F12" s="634" t="str">
        <f>IF($C$7="","",IF('⑧1.活動計画変更（BM）'!$C$5="変更",'⑦3.変更活動積算内訳（BM）'!M12,'①7.積算内訳（BM）'!F11))</f>
        <v/>
      </c>
      <c r="G12" s="634" t="str">
        <f>IF($C$7="","",IF('⑧1.活動計画変更（BM）'!$C$5="変更",'⑦3.変更活動積算内訳（BM）'!N12,'①7.積算内訳（BM）'!G11))</f>
        <v/>
      </c>
      <c r="H12" s="1099" t="str">
        <f>IF($C$7="","",IF('⑧1.活動計画変更（BM）'!$C$5="変更",'⑦3.変更活動積算内訳（BM）'!O12,'①7.積算内訳（BM）'!H11))</f>
        <v/>
      </c>
      <c r="I12" s="1100"/>
      <c r="J12" s="594" t="s">
        <v>537</v>
      </c>
      <c r="K12" s="587"/>
      <c r="L12" s="634" t="str">
        <f t="shared" si="3"/>
        <v/>
      </c>
      <c r="M12" s="588"/>
      <c r="N12" s="588"/>
      <c r="O12" s="588"/>
      <c r="P12" s="589"/>
      <c r="Q12" s="590"/>
      <c r="R12" s="591"/>
      <c r="S12" s="577"/>
      <c r="T12" s="573"/>
      <c r="U12" s="413"/>
    </row>
    <row r="13" spans="2:21" ht="17.25" customHeight="1">
      <c r="B13" s="585"/>
      <c r="C13" s="586" t="s">
        <v>111</v>
      </c>
      <c r="D13" s="587"/>
      <c r="E13" s="634" t="str">
        <f t="shared" si="2"/>
        <v/>
      </c>
      <c r="F13" s="1101" t="str">
        <f>IF($C$7="","",IF('⑧1.活動計画変更（BM）'!$C$5="変更",'⑦3.変更活動積算内訳（BM）'!M13,'①7.積算内訳（BM）'!F12))</f>
        <v/>
      </c>
      <c r="G13" s="1101" t="str">
        <f>IF($C$7="","",IF('⑧1.活動計画変更（BM）'!$C$5="変更",'⑦3.変更活動積算内訳（BM）'!N13,'①7.積算内訳（BM）'!G12))</f>
        <v/>
      </c>
      <c r="H13" s="1099" t="str">
        <f>IF($C$7="","",IF('⑧1.活動計画変更（BM）'!$C$5="変更",'⑦3.変更活動積算内訳（BM）'!O13,'①7.積算内訳（BM）'!H12))</f>
        <v/>
      </c>
      <c r="I13" s="1100"/>
      <c r="J13" s="586" t="s">
        <v>111</v>
      </c>
      <c r="K13" s="587"/>
      <c r="L13" s="634" t="str">
        <f t="shared" si="3"/>
        <v/>
      </c>
      <c r="M13" s="595"/>
      <c r="N13" s="595"/>
      <c r="O13" s="595"/>
      <c r="P13" s="589"/>
      <c r="Q13" s="596"/>
      <c r="R13" s="597"/>
      <c r="S13" s="577"/>
      <c r="T13" s="573"/>
      <c r="U13" s="413"/>
    </row>
    <row r="14" spans="2:21" ht="17.25" customHeight="1" thickBot="1">
      <c r="B14" s="598"/>
      <c r="C14" s="599" t="s">
        <v>110</v>
      </c>
      <c r="D14" s="1088"/>
      <c r="E14" s="635" t="str">
        <f t="shared" si="2"/>
        <v/>
      </c>
      <c r="F14" s="635" t="str">
        <f>IF($C$7="","",IF('⑧1.活動計画変更（BM）'!$C$5="変更",'⑦3.変更活動積算内訳（BM）'!M14,'①7.積算内訳（BM）'!F13))</f>
        <v/>
      </c>
      <c r="G14" s="635" t="str">
        <f>IF($C$7="","",IF('⑧1.活動計画変更（BM）'!$C$5="変更",'⑦3.変更活動積算内訳（BM）'!N14,'①7.積算内訳（BM）'!G13))</f>
        <v/>
      </c>
      <c r="H14" s="1102" t="str">
        <f>IF($C$7="","",IF('⑧1.活動計画変更（BM）'!$C$5="変更",'⑦3.変更活動積算内訳（BM）'!O14,'①7.積算内訳（BM）'!H13))</f>
        <v/>
      </c>
      <c r="I14" s="1103"/>
      <c r="J14" s="599" t="s">
        <v>110</v>
      </c>
      <c r="K14" s="1089"/>
      <c r="L14" s="635" t="str">
        <f t="shared" si="3"/>
        <v/>
      </c>
      <c r="M14" s="601"/>
      <c r="N14" s="601"/>
      <c r="O14" s="601"/>
      <c r="P14" s="602"/>
      <c r="Q14" s="603"/>
      <c r="R14" s="604"/>
      <c r="S14" s="577"/>
      <c r="T14" s="573"/>
      <c r="U14" s="413"/>
    </row>
    <row r="15" spans="2:21" ht="33" customHeight="1">
      <c r="B15" s="625" t="str">
        <f>IF('⑧1.活動計画変更（BM）'!B7="","",'⑧1.活動計画変更（BM）'!B7)</f>
        <v/>
      </c>
      <c r="C15" s="626" t="str">
        <f>IF(B15="","",IF('⑧1.活動計画変更（BM）'!D7="","",'⑧1.活動計画変更（BM）'!D7))</f>
        <v/>
      </c>
      <c r="D15" s="627" t="str">
        <f>IF('①7.積算内訳（BM）'!D14="","",'①7.積算内訳（BM）'!D14)</f>
        <v/>
      </c>
      <c r="E15" s="628" t="str">
        <f>IF(SUM(E16:E22)=0,"",SUM(E16:E22))</f>
        <v/>
      </c>
      <c r="F15" s="628" t="str">
        <f t="shared" ref="F15:H15" si="4">IF(SUM(F16:F22)=0,"",SUM(F16:F22))</f>
        <v/>
      </c>
      <c r="G15" s="628" t="str">
        <f t="shared" si="4"/>
        <v/>
      </c>
      <c r="H15" s="1104" t="str">
        <f t="shared" si="4"/>
        <v/>
      </c>
      <c r="I15" s="1105" t="str">
        <f>IF('⑧1.活動計画変更（BM）'!C8="変更",'⑧1.活動計画変更（BM）'!B7,IF('⑧1.活動計画変更（BM）'!C8="中止",'⑧1.活動計画変更（BM）'!B7,""))</f>
        <v/>
      </c>
      <c r="J15" s="1243" t="str">
        <f>IF('⑧1.活動計画変更（BM）'!C8="変更",'⑧1.活動計画変更（BM）'!D8,"")</f>
        <v/>
      </c>
      <c r="K15" s="1244"/>
      <c r="L15" s="628" t="str">
        <f>IF(SUM(L16:L22)=0,"",SUM(L16:L22))</f>
        <v/>
      </c>
      <c r="M15" s="628" t="str">
        <f>IF(SUM(M16:M22)=0,"",SUM(M16:M22))</f>
        <v/>
      </c>
      <c r="N15" s="628" t="str">
        <f>IF(SUM(N16:N22)=0,"",SUM(N16:N22))</f>
        <v/>
      </c>
      <c r="O15" s="628" t="str">
        <f>IF(SUM(O16:O22)=0,"",SUM(O16:O22))</f>
        <v/>
      </c>
      <c r="P15" s="605"/>
      <c r="Q15" s="606"/>
      <c r="R15" s="607"/>
      <c r="S15" s="577"/>
      <c r="T15" s="573"/>
      <c r="U15" s="413"/>
    </row>
    <row r="16" spans="2:21" ht="17.25" customHeight="1">
      <c r="B16" s="578"/>
      <c r="C16" s="579" t="s">
        <v>114</v>
      </c>
      <c r="D16" s="580"/>
      <c r="E16" s="633" t="str">
        <f>IF(SUM(F16:H16)=0,"",SUM(F16:H16))</f>
        <v/>
      </c>
      <c r="F16" s="633" t="str">
        <f>IF($C$15="","",IF('⑧1.活動計画変更（BM）'!$C$7="変更",'⑦3.変更活動積算内訳（BM）'!M16,'①7.積算内訳（BM）'!F15))</f>
        <v/>
      </c>
      <c r="G16" s="633" t="str">
        <f>IF($C$15="","",IF('⑧1.活動計画変更（BM）'!$C$7="変更",'⑦3.変更活動積算内訳（BM）'!N16,'①7.積算内訳（BM）'!G15))</f>
        <v/>
      </c>
      <c r="H16" s="1097" t="str">
        <f>IF($C$15="","",IF('⑧1.活動計画変更（BM）'!$C$7="変更",'⑦3.変更活動積算内訳（BM）'!O16,'①7.積算内訳（BM）'!H15))</f>
        <v/>
      </c>
      <c r="I16" s="1098" t="str">
        <f>IF('⑧1.活動計画変更（BM）'!C8="選択","",IF('⑧1.活動計画変更（BM）'!C8="変更",'⑧1.活動計画変更（BM）'!C8,IF('⑧1.活動計画変更（BM）'!C8="中止","中止","")))</f>
        <v/>
      </c>
      <c r="J16" s="579" t="s">
        <v>114</v>
      </c>
      <c r="K16" s="580"/>
      <c r="L16" s="633" t="str">
        <f>IF(SUM(M16:O16)=0,"",SUM(M16:O16))</f>
        <v/>
      </c>
      <c r="M16" s="581"/>
      <c r="N16" s="581"/>
      <c r="O16" s="581"/>
      <c r="P16" s="582"/>
      <c r="Q16" s="583"/>
      <c r="R16" s="584"/>
      <c r="S16" s="592"/>
      <c r="T16" s="593"/>
      <c r="U16" s="413"/>
    </row>
    <row r="17" spans="2:21" ht="17.25" customHeight="1">
      <c r="B17" s="585"/>
      <c r="C17" s="586" t="s">
        <v>113</v>
      </c>
      <c r="D17" s="587"/>
      <c r="E17" s="634" t="str">
        <f t="shared" ref="E17:E22" si="5">IF(SUM(F17:H17)=0,"",SUM(F17:H17))</f>
        <v/>
      </c>
      <c r="F17" s="634" t="str">
        <f>IF($C$15="","",IF('⑧1.活動計画変更（BM）'!$C$7="変更",'⑦3.変更活動積算内訳（BM）'!M17,'①7.積算内訳（BM）'!F16))</f>
        <v/>
      </c>
      <c r="G17" s="634" t="str">
        <f>IF($C$15="","",IF('⑧1.活動計画変更（BM）'!$C$7="変更",'⑦3.変更活動積算内訳（BM）'!N17,'①7.積算内訳（BM）'!G16))</f>
        <v/>
      </c>
      <c r="H17" s="1099" t="str">
        <f>IF($C$15="","",IF('⑧1.活動計画変更（BM）'!$C$7="変更",'⑦3.変更活動積算内訳（BM）'!O17,'①7.積算内訳（BM）'!H16))</f>
        <v/>
      </c>
      <c r="I17" s="1100"/>
      <c r="J17" s="586" t="s">
        <v>113</v>
      </c>
      <c r="K17" s="587"/>
      <c r="L17" s="634" t="str">
        <f t="shared" ref="L17:L22" si="6">IF(SUM(M17:O17)=0,"",SUM(M17:O17))</f>
        <v/>
      </c>
      <c r="M17" s="588"/>
      <c r="N17" s="588"/>
      <c r="O17" s="588"/>
      <c r="P17" s="589"/>
      <c r="Q17" s="590"/>
      <c r="R17" s="591"/>
      <c r="S17" s="577"/>
      <c r="T17" s="573"/>
      <c r="U17" s="413"/>
    </row>
    <row r="18" spans="2:21" ht="17.25" customHeight="1">
      <c r="B18" s="585"/>
      <c r="C18" s="586" t="s">
        <v>112</v>
      </c>
      <c r="D18" s="587"/>
      <c r="E18" s="634" t="str">
        <f t="shared" si="5"/>
        <v/>
      </c>
      <c r="F18" s="634" t="str">
        <f>IF($C$15="","",IF('⑧1.活動計画変更（BM）'!$C$7="変更",'⑦3.変更活動積算内訳（BM）'!M18,'①7.積算内訳（BM）'!F17))</f>
        <v/>
      </c>
      <c r="G18" s="634" t="str">
        <f>IF($C$15="","",IF('⑧1.活動計画変更（BM）'!$C$7="変更",'⑦3.変更活動積算内訳（BM）'!N18,'①7.積算内訳（BM）'!G17))</f>
        <v/>
      </c>
      <c r="H18" s="1099" t="str">
        <f>IF($C$15="","",IF('⑧1.活動計画変更（BM）'!$C$7="変更",'⑦3.変更活動積算内訳（BM）'!O18,'①7.積算内訳（BM）'!H17))</f>
        <v/>
      </c>
      <c r="I18" s="1100"/>
      <c r="J18" s="586" t="s">
        <v>112</v>
      </c>
      <c r="K18" s="587"/>
      <c r="L18" s="634" t="str">
        <f t="shared" si="6"/>
        <v/>
      </c>
      <c r="M18" s="588"/>
      <c r="N18" s="588"/>
      <c r="O18" s="588"/>
      <c r="P18" s="589"/>
      <c r="Q18" s="590"/>
      <c r="R18" s="591"/>
      <c r="S18" s="577"/>
      <c r="T18" s="573"/>
      <c r="U18" s="413"/>
    </row>
    <row r="19" spans="2:21" ht="17.25" customHeight="1">
      <c r="B19" s="585"/>
      <c r="C19" s="586" t="s">
        <v>389</v>
      </c>
      <c r="D19" s="587"/>
      <c r="E19" s="634" t="str">
        <f t="shared" si="5"/>
        <v/>
      </c>
      <c r="F19" s="634" t="str">
        <f>IF($C$15="","",IF('⑧1.活動計画変更（BM）'!$C$7="変更",'⑦3.変更活動積算内訳（BM）'!M19,'①7.積算内訳（BM）'!F18))</f>
        <v/>
      </c>
      <c r="G19" s="634" t="str">
        <f>IF($C$15="","",IF('⑧1.活動計画変更（BM）'!$C$7="変更",'⑦3.変更活動積算内訳（BM）'!N19,'①7.積算内訳（BM）'!G18))</f>
        <v/>
      </c>
      <c r="H19" s="1099" t="str">
        <f>IF($C$15="","",IF('⑧1.活動計画変更（BM）'!$C$7="変更",'⑦3.変更活動積算内訳（BM）'!O19,'①7.積算内訳（BM）'!H18))</f>
        <v/>
      </c>
      <c r="I19" s="1100"/>
      <c r="J19" s="586" t="s">
        <v>389</v>
      </c>
      <c r="K19" s="587"/>
      <c r="L19" s="634" t="str">
        <f t="shared" si="6"/>
        <v/>
      </c>
      <c r="M19" s="588"/>
      <c r="N19" s="588"/>
      <c r="O19" s="588"/>
      <c r="P19" s="589"/>
      <c r="Q19" s="590"/>
      <c r="R19" s="591"/>
      <c r="S19" s="577"/>
      <c r="T19" s="573"/>
      <c r="U19" s="413"/>
    </row>
    <row r="20" spans="2:21" ht="17.25" customHeight="1">
      <c r="B20" s="585"/>
      <c r="C20" s="594" t="s">
        <v>537</v>
      </c>
      <c r="D20" s="587"/>
      <c r="E20" s="634" t="str">
        <f t="shared" si="5"/>
        <v/>
      </c>
      <c r="F20" s="634" t="str">
        <f>IF($C$15="","",IF('⑧1.活動計画変更（BM）'!$C$7="変更",'⑦3.変更活動積算内訳（BM）'!M20,'①7.積算内訳（BM）'!F19))</f>
        <v/>
      </c>
      <c r="G20" s="634" t="str">
        <f>IF($C$15="","",IF('⑧1.活動計画変更（BM）'!$C$7="変更",'⑦3.変更活動積算内訳（BM）'!N20,'①7.積算内訳（BM）'!G19))</f>
        <v/>
      </c>
      <c r="H20" s="1099" t="str">
        <f>IF($C$15="","",IF('⑧1.活動計画変更（BM）'!$C$7="変更",'⑦3.変更活動積算内訳（BM）'!O20,'①7.積算内訳（BM）'!H19))</f>
        <v/>
      </c>
      <c r="I20" s="1100"/>
      <c r="J20" s="594" t="s">
        <v>537</v>
      </c>
      <c r="K20" s="587"/>
      <c r="L20" s="634" t="str">
        <f t="shared" si="6"/>
        <v/>
      </c>
      <c r="M20" s="588"/>
      <c r="N20" s="588"/>
      <c r="O20" s="588"/>
      <c r="P20" s="589"/>
      <c r="Q20" s="590"/>
      <c r="R20" s="591"/>
      <c r="S20" s="592"/>
      <c r="T20" s="593"/>
      <c r="U20" s="413"/>
    </row>
    <row r="21" spans="2:21" ht="17.25" customHeight="1">
      <c r="B21" s="585"/>
      <c r="C21" s="586" t="s">
        <v>111</v>
      </c>
      <c r="D21" s="587"/>
      <c r="E21" s="634" t="str">
        <f t="shared" si="5"/>
        <v/>
      </c>
      <c r="F21" s="1101" t="str">
        <f>IF($C$15="","",IF('⑧1.活動計画変更（BM）'!$C$7="変更",'⑦3.変更活動積算内訳（BM）'!M21,'①7.積算内訳（BM）'!F20))</f>
        <v/>
      </c>
      <c r="G21" s="1101" t="str">
        <f>IF($C$15="","",IF('⑧1.活動計画変更（BM）'!$C$7="変更",'⑦3.変更活動積算内訳（BM）'!N21,'①7.積算内訳（BM）'!G20))</f>
        <v/>
      </c>
      <c r="H21" s="1099" t="str">
        <f>IF($C$15="","",IF('⑧1.活動計画変更（BM）'!$C$7="変更",'⑦3.変更活動積算内訳（BM）'!O21,'①7.積算内訳（BM）'!H20))</f>
        <v/>
      </c>
      <c r="I21" s="1100"/>
      <c r="J21" s="586" t="s">
        <v>111</v>
      </c>
      <c r="K21" s="587"/>
      <c r="L21" s="634" t="str">
        <f t="shared" si="6"/>
        <v/>
      </c>
      <c r="M21" s="595"/>
      <c r="N21" s="595"/>
      <c r="O21" s="595"/>
      <c r="P21" s="589"/>
      <c r="Q21" s="590"/>
      <c r="R21" s="591"/>
      <c r="S21" s="592"/>
      <c r="T21" s="593"/>
      <c r="U21" s="413"/>
    </row>
    <row r="22" spans="2:21" ht="17.25" customHeight="1" thickBot="1">
      <c r="B22" s="598"/>
      <c r="C22" s="599" t="s">
        <v>110</v>
      </c>
      <c r="D22" s="1088"/>
      <c r="E22" s="635" t="str">
        <f t="shared" si="5"/>
        <v/>
      </c>
      <c r="F22" s="635" t="str">
        <f>IF($C$15="","",IF('⑧1.活動計画変更（BM）'!$C$7="変更",'⑦3.変更活動積算内訳（BM）'!M22,'①7.積算内訳（BM）'!F21))</f>
        <v/>
      </c>
      <c r="G22" s="635" t="str">
        <f>IF($C$15="","",IF('⑧1.活動計画変更（BM）'!$C$7="変更",'⑦3.変更活動積算内訳（BM）'!N22,'①7.積算内訳（BM）'!G21))</f>
        <v/>
      </c>
      <c r="H22" s="1102" t="str">
        <f>IF($C$15="","",IF('⑧1.活動計画変更（BM）'!$C$7="変更",'⑦3.変更活動積算内訳（BM）'!O22,'①7.積算内訳（BM）'!H21))</f>
        <v/>
      </c>
      <c r="I22" s="1103"/>
      <c r="J22" s="599" t="s">
        <v>110</v>
      </c>
      <c r="K22" s="1089"/>
      <c r="L22" s="635" t="str">
        <f t="shared" si="6"/>
        <v/>
      </c>
      <c r="M22" s="601"/>
      <c r="N22" s="601"/>
      <c r="O22" s="601"/>
      <c r="P22" s="602"/>
      <c r="Q22" s="1090"/>
      <c r="R22" s="1091"/>
      <c r="S22" s="592"/>
      <c r="T22" s="593"/>
      <c r="U22" s="413"/>
    </row>
    <row r="23" spans="2:21" ht="33" customHeight="1">
      <c r="B23" s="625" t="str">
        <f>IF('⑧1.活動計画変更（BM）'!B9="","",'⑧1.活動計画変更（BM）'!B9)</f>
        <v/>
      </c>
      <c r="C23" s="626" t="str">
        <f>IF(B23="","",IF('⑧1.活動計画変更（BM）'!D9="","",'⑧1.活動計画変更（BM）'!D9))</f>
        <v/>
      </c>
      <c r="D23" s="627" t="str">
        <f>IF('①7.積算内訳（BM）'!D22="","",'①7.積算内訳（BM）'!D22)</f>
        <v/>
      </c>
      <c r="E23" s="628" t="str">
        <f>IF(SUM(E24:E30)=0,"",SUM(E24:E30))</f>
        <v/>
      </c>
      <c r="F23" s="628" t="str">
        <f t="shared" ref="F23:H23" si="7">IF(SUM(F24:F30)=0,"",SUM(F24:F30))</f>
        <v/>
      </c>
      <c r="G23" s="628" t="str">
        <f t="shared" si="7"/>
        <v/>
      </c>
      <c r="H23" s="1104" t="str">
        <f t="shared" si="7"/>
        <v/>
      </c>
      <c r="I23" s="1105" t="str">
        <f>IF('⑧1.活動計画変更（BM）'!C10="変更",'⑧1.活動計画変更（BM）'!B9,IF('⑧1.活動計画変更（BM）'!C10="中止",'⑧1.活動計画変更（BM）'!B9,""))</f>
        <v/>
      </c>
      <c r="J23" s="1243" t="str">
        <f>IF('⑧1.活動計画変更（BM）'!C10="変更",'⑧1.活動計画変更（BM）'!D10,"")</f>
        <v/>
      </c>
      <c r="K23" s="1244"/>
      <c r="L23" s="628" t="str">
        <f>IF(SUM(L24:L30)=0,"",SUM(L24:L30))</f>
        <v/>
      </c>
      <c r="M23" s="628" t="str">
        <f>IF(SUM(M24:M30)=0,"",SUM(M24:M30))</f>
        <v/>
      </c>
      <c r="N23" s="628" t="str">
        <f>IF(SUM(N24:N30)=0,"",SUM(N24:N30))</f>
        <v/>
      </c>
      <c r="O23" s="628" t="str">
        <f>IF(SUM(O24:O30)=0,"",SUM(O24:O30))</f>
        <v/>
      </c>
      <c r="P23" s="608"/>
      <c r="Q23" s="609"/>
      <c r="R23" s="610"/>
      <c r="S23" s="577"/>
      <c r="T23" s="573"/>
      <c r="U23" s="413"/>
    </row>
    <row r="24" spans="2:21" ht="17.25" customHeight="1">
      <c r="B24" s="578"/>
      <c r="C24" s="579" t="s">
        <v>114</v>
      </c>
      <c r="D24" s="580"/>
      <c r="E24" s="633" t="str">
        <f>IF(SUM(F24:H24)=0,"",SUM(F24:H24))</f>
        <v/>
      </c>
      <c r="F24" s="633" t="str">
        <f>IF($C$23="","",IF('⑧1.活動計画変更（BM）'!$C$9="変更",'⑦3.変更活動積算内訳（BM）'!M24,'①7.積算内訳（BM）'!F23))</f>
        <v/>
      </c>
      <c r="G24" s="633" t="str">
        <f>IF($C$23="","",IF('⑧1.活動計画変更（BM）'!$C$9="変更",'⑦3.変更活動積算内訳（BM）'!N24,'①7.積算内訳（BM）'!G23))</f>
        <v/>
      </c>
      <c r="H24" s="1097" t="str">
        <f>IF($C$23="","",IF('⑧1.活動計画変更（BM）'!$C$9="変更",'⑦3.変更活動積算内訳（BM）'!O24,'①7.積算内訳（BM）'!H23))</f>
        <v/>
      </c>
      <c r="I24" s="1098" t="str">
        <f>IF('⑧1.活動計画変更（BM）'!C10="選択","",IF('⑧1.活動計画変更（BM）'!C10="変更",'⑧1.活動計画変更（BM）'!C10,IF('⑧1.活動計画変更（BM）'!C10="中止","中止","")))</f>
        <v/>
      </c>
      <c r="J24" s="579" t="s">
        <v>114</v>
      </c>
      <c r="K24" s="580"/>
      <c r="L24" s="633" t="str">
        <f>IF(SUM(M24:O24)=0,"",SUM(M24:O24))</f>
        <v/>
      </c>
      <c r="M24" s="581"/>
      <c r="N24" s="581"/>
      <c r="O24" s="581"/>
      <c r="P24" s="582"/>
      <c r="Q24" s="583"/>
      <c r="R24" s="584"/>
      <c r="S24" s="592"/>
      <c r="T24" s="593"/>
      <c r="U24" s="413"/>
    </row>
    <row r="25" spans="2:21" ht="17.25" customHeight="1">
      <c r="B25" s="585"/>
      <c r="C25" s="586" t="s">
        <v>113</v>
      </c>
      <c r="D25" s="587"/>
      <c r="E25" s="634" t="str">
        <f t="shared" ref="E25:E30" si="8">IF(SUM(F25:H25)=0,"",SUM(F25:H25))</f>
        <v/>
      </c>
      <c r="F25" s="634" t="str">
        <f>IF($C$23="","",IF('⑧1.活動計画変更（BM）'!$C$9="変更",'⑦3.変更活動積算内訳（BM）'!M25,'①7.積算内訳（BM）'!F24))</f>
        <v/>
      </c>
      <c r="G25" s="634" t="str">
        <f>IF($C$23="","",IF('⑧1.活動計画変更（BM）'!$C$9="変更",'⑦3.変更活動積算内訳（BM）'!N25,'①7.積算内訳（BM）'!G24))</f>
        <v/>
      </c>
      <c r="H25" s="1099" t="str">
        <f>IF($C$23="","",IF('⑧1.活動計画変更（BM）'!$C$9="変更",'⑦3.変更活動積算内訳（BM）'!O25,'①7.積算内訳（BM）'!H24))</f>
        <v/>
      </c>
      <c r="I25" s="1100"/>
      <c r="J25" s="586" t="s">
        <v>113</v>
      </c>
      <c r="K25" s="587"/>
      <c r="L25" s="634" t="str">
        <f t="shared" ref="L25:L30" si="9">IF(SUM(M25:O25)=0,"",SUM(M25:O25))</f>
        <v/>
      </c>
      <c r="M25" s="588"/>
      <c r="N25" s="588"/>
      <c r="O25" s="588"/>
      <c r="P25" s="589"/>
      <c r="Q25" s="590"/>
      <c r="R25" s="591"/>
      <c r="S25" s="577"/>
      <c r="T25" s="573"/>
      <c r="U25" s="413"/>
    </row>
    <row r="26" spans="2:21" ht="17.25" customHeight="1">
      <c r="B26" s="585"/>
      <c r="C26" s="586" t="s">
        <v>112</v>
      </c>
      <c r="D26" s="587"/>
      <c r="E26" s="634" t="str">
        <f t="shared" si="8"/>
        <v/>
      </c>
      <c r="F26" s="634" t="str">
        <f>IF($C$23="","",IF('⑧1.活動計画変更（BM）'!$C$9="変更",'⑦3.変更活動積算内訳（BM）'!M26,'①7.積算内訳（BM）'!F25))</f>
        <v/>
      </c>
      <c r="G26" s="634" t="str">
        <f>IF($C$23="","",IF('⑧1.活動計画変更（BM）'!$C$9="変更",'⑦3.変更活動積算内訳（BM）'!N26,'①7.積算内訳（BM）'!G25))</f>
        <v/>
      </c>
      <c r="H26" s="1099" t="str">
        <f>IF($C$23="","",IF('⑧1.活動計画変更（BM）'!$C$9="変更",'⑦3.変更活動積算内訳（BM）'!O26,'①7.積算内訳（BM）'!H25))</f>
        <v/>
      </c>
      <c r="I26" s="1100"/>
      <c r="J26" s="586" t="s">
        <v>112</v>
      </c>
      <c r="K26" s="587"/>
      <c r="L26" s="634" t="str">
        <f t="shared" si="9"/>
        <v/>
      </c>
      <c r="M26" s="588"/>
      <c r="N26" s="588"/>
      <c r="O26" s="588"/>
      <c r="P26" s="589"/>
      <c r="Q26" s="590"/>
      <c r="R26" s="591"/>
      <c r="S26" s="577"/>
      <c r="T26" s="573"/>
      <c r="U26" s="413"/>
    </row>
    <row r="27" spans="2:21" ht="17.25" customHeight="1">
      <c r="B27" s="585"/>
      <c r="C27" s="586" t="s">
        <v>389</v>
      </c>
      <c r="D27" s="587"/>
      <c r="E27" s="634" t="str">
        <f t="shared" si="8"/>
        <v/>
      </c>
      <c r="F27" s="634" t="str">
        <f>IF($C$23="","",IF('⑧1.活動計画変更（BM）'!$C$9="変更",'⑦3.変更活動積算内訳（BM）'!M27,'①7.積算内訳（BM）'!F26))</f>
        <v/>
      </c>
      <c r="G27" s="634" t="str">
        <f>IF($C$23="","",IF('⑧1.活動計画変更（BM）'!$C$9="変更",'⑦3.変更活動積算内訳（BM）'!N27,'①7.積算内訳（BM）'!G26))</f>
        <v/>
      </c>
      <c r="H27" s="1099" t="str">
        <f>IF($C$23="","",IF('⑧1.活動計画変更（BM）'!$C$9="変更",'⑦3.変更活動積算内訳（BM）'!O27,'①7.積算内訳（BM）'!H26))</f>
        <v/>
      </c>
      <c r="I27" s="1100"/>
      <c r="J27" s="586" t="s">
        <v>389</v>
      </c>
      <c r="K27" s="587"/>
      <c r="L27" s="634" t="str">
        <f t="shared" si="9"/>
        <v/>
      </c>
      <c r="M27" s="588"/>
      <c r="N27" s="588"/>
      <c r="O27" s="588"/>
      <c r="P27" s="589"/>
      <c r="Q27" s="590"/>
      <c r="R27" s="591"/>
      <c r="S27" s="577"/>
      <c r="T27" s="573"/>
      <c r="U27" s="413"/>
    </row>
    <row r="28" spans="2:21" ht="17.25" customHeight="1">
      <c r="B28" s="585"/>
      <c r="C28" s="594" t="s">
        <v>537</v>
      </c>
      <c r="D28" s="587"/>
      <c r="E28" s="634" t="str">
        <f t="shared" si="8"/>
        <v/>
      </c>
      <c r="F28" s="634" t="str">
        <f>IF($C$23="","",IF('⑧1.活動計画変更（BM）'!$C$9="変更",'⑦3.変更活動積算内訳（BM）'!M28,'①7.積算内訳（BM）'!F27))</f>
        <v/>
      </c>
      <c r="G28" s="634" t="str">
        <f>IF($C$23="","",IF('⑧1.活動計画変更（BM）'!$C$9="変更",'⑦3.変更活動積算内訳（BM）'!N28,'①7.積算内訳（BM）'!G27))</f>
        <v/>
      </c>
      <c r="H28" s="1099" t="str">
        <f>IF($C$23="","",IF('⑧1.活動計画変更（BM）'!$C$9="変更",'⑦3.変更活動積算内訳（BM）'!O28,'①7.積算内訳（BM）'!H27))</f>
        <v/>
      </c>
      <c r="I28" s="1100"/>
      <c r="J28" s="594" t="s">
        <v>537</v>
      </c>
      <c r="K28" s="587"/>
      <c r="L28" s="634" t="str">
        <f t="shared" si="9"/>
        <v/>
      </c>
      <c r="M28" s="588"/>
      <c r="N28" s="588"/>
      <c r="O28" s="588"/>
      <c r="P28" s="589"/>
      <c r="Q28" s="590"/>
      <c r="R28" s="591"/>
      <c r="S28" s="592"/>
      <c r="T28" s="593"/>
      <c r="U28" s="413"/>
    </row>
    <row r="29" spans="2:21" ht="17.25" customHeight="1">
      <c r="B29" s="585"/>
      <c r="C29" s="586" t="s">
        <v>111</v>
      </c>
      <c r="D29" s="587"/>
      <c r="E29" s="634" t="str">
        <f t="shared" si="8"/>
        <v/>
      </c>
      <c r="F29" s="1101" t="str">
        <f>IF($C$23="","",IF('⑧1.活動計画変更（BM）'!$C$9="変更",'⑦3.変更活動積算内訳（BM）'!M29,'①7.積算内訳（BM）'!F28))</f>
        <v/>
      </c>
      <c r="G29" s="1101" t="str">
        <f>IF($C$23="","",IF('⑧1.活動計画変更（BM）'!$C$9="変更",'⑦3.変更活動積算内訳（BM）'!N29,'①7.積算内訳（BM）'!G28))</f>
        <v/>
      </c>
      <c r="H29" s="1099" t="str">
        <f>IF($C$23="","",IF('⑧1.活動計画変更（BM）'!$C$9="変更",'⑦3.変更活動積算内訳（BM）'!O29,'①7.積算内訳（BM）'!H28))</f>
        <v/>
      </c>
      <c r="I29" s="1100"/>
      <c r="J29" s="586" t="s">
        <v>111</v>
      </c>
      <c r="K29" s="587"/>
      <c r="L29" s="634" t="str">
        <f t="shared" si="9"/>
        <v/>
      </c>
      <c r="M29" s="595"/>
      <c r="N29" s="595"/>
      <c r="O29" s="595"/>
      <c r="P29" s="589"/>
      <c r="Q29" s="596"/>
      <c r="R29" s="597"/>
      <c r="S29" s="592"/>
      <c r="T29" s="593"/>
      <c r="U29" s="413"/>
    </row>
    <row r="30" spans="2:21" ht="17.25" customHeight="1" thickBot="1">
      <c r="B30" s="598"/>
      <c r="C30" s="599" t="s">
        <v>110</v>
      </c>
      <c r="D30" s="1088"/>
      <c r="E30" s="635" t="str">
        <f t="shared" si="8"/>
        <v/>
      </c>
      <c r="F30" s="635" t="str">
        <f>IF($C$23="","",IF('⑧1.活動計画変更（BM）'!$C$9="変更",'⑦3.変更活動積算内訳（BM）'!M30,'①7.積算内訳（BM）'!F29))</f>
        <v/>
      </c>
      <c r="G30" s="635" t="str">
        <f>IF($C$23="","",IF('⑧1.活動計画変更（BM）'!$C$9="変更",'⑦3.変更活動積算内訳（BM）'!N30,'①7.積算内訳（BM）'!G29))</f>
        <v/>
      </c>
      <c r="H30" s="1102" t="str">
        <f>IF($C$23="","",IF('⑧1.活動計画変更（BM）'!$C$9="変更",'⑦3.変更活動積算内訳（BM）'!O30,'①7.積算内訳（BM）'!H29))</f>
        <v/>
      </c>
      <c r="I30" s="1103"/>
      <c r="J30" s="599" t="s">
        <v>110</v>
      </c>
      <c r="K30" s="1089"/>
      <c r="L30" s="635" t="str">
        <f t="shared" si="9"/>
        <v/>
      </c>
      <c r="M30" s="601"/>
      <c r="N30" s="601"/>
      <c r="O30" s="601"/>
      <c r="P30" s="602"/>
      <c r="Q30" s="603"/>
      <c r="R30" s="604"/>
      <c r="S30" s="592"/>
      <c r="T30" s="593"/>
      <c r="U30" s="413"/>
    </row>
    <row r="31" spans="2:21" ht="33" customHeight="1">
      <c r="B31" s="625" t="str">
        <f>IF('⑧1.活動計画変更（BM）'!B11="","",'⑧1.活動計画変更（BM）'!B11)</f>
        <v/>
      </c>
      <c r="C31" s="626" t="str">
        <f>IF(B31="","",IF('⑧1.活動計画変更（BM）'!D11="","",'⑧1.活動計画変更（BM）'!D11))</f>
        <v/>
      </c>
      <c r="D31" s="627" t="str">
        <f>IF('①7.積算内訳（BM）'!D30="","",'①7.積算内訳（BM）'!D30)</f>
        <v/>
      </c>
      <c r="E31" s="628" t="str">
        <f>IF(SUM(E32:E38)=0,"",SUM(E32:E38))</f>
        <v/>
      </c>
      <c r="F31" s="628" t="str">
        <f t="shared" ref="F31:H31" si="10">IF(SUM(F32:F38)=0,"",SUM(F32:F38))</f>
        <v/>
      </c>
      <c r="G31" s="628" t="str">
        <f t="shared" si="10"/>
        <v/>
      </c>
      <c r="H31" s="1104" t="str">
        <f t="shared" si="10"/>
        <v/>
      </c>
      <c r="I31" s="1105" t="str">
        <f>IF('⑧1.活動計画変更（BM）'!C12="変更",'⑧1.活動計画変更（BM）'!B11,IF('⑧1.活動計画変更（BM）'!C12="中止",'⑧1.活動計画変更（BM）'!B11,""))</f>
        <v/>
      </c>
      <c r="J31" s="1243" t="str">
        <f>IF('⑧1.活動計画変更（BM）'!C12="変更",'⑧1.活動計画変更（BM）'!D12,"")</f>
        <v/>
      </c>
      <c r="K31" s="1244"/>
      <c r="L31" s="628" t="str">
        <f>IF(SUM(L32:L38)=0,"",SUM(L32:L38))</f>
        <v/>
      </c>
      <c r="M31" s="628" t="str">
        <f>IF(SUM(M32:M38)=0,"",SUM(M32:M38))</f>
        <v/>
      </c>
      <c r="N31" s="628" t="str">
        <f>IF(SUM(N32:N38)=0,"",SUM(N32:N38))</f>
        <v/>
      </c>
      <c r="O31" s="628" t="str">
        <f>IF(SUM(O32:O38)=0,"",SUM(O32:O38))</f>
        <v/>
      </c>
      <c r="P31" s="608"/>
      <c r="Q31" s="609"/>
      <c r="R31" s="610"/>
      <c r="S31" s="577"/>
      <c r="T31" s="573"/>
      <c r="U31" s="413"/>
    </row>
    <row r="32" spans="2:21" ht="17.25" customHeight="1">
      <c r="B32" s="578"/>
      <c r="C32" s="579" t="s">
        <v>114</v>
      </c>
      <c r="D32" s="580"/>
      <c r="E32" s="633" t="str">
        <f>IF(SUM(F32:H32)=0,"",SUM(F32:H32))</f>
        <v/>
      </c>
      <c r="F32" s="633" t="str">
        <f>IF($C$31="","",IF('⑧1.活動計画変更（BM）'!$C$11="変更",'⑦3.変更活動積算内訳（BM）'!M32,'①7.積算内訳（BM）'!F31))</f>
        <v/>
      </c>
      <c r="G32" s="633" t="str">
        <f>IF($C$31="","",IF('⑧1.活動計画変更（BM）'!$C$11="変更",'⑦3.変更活動積算内訳（BM）'!N32,'①7.積算内訳（BM）'!G31))</f>
        <v/>
      </c>
      <c r="H32" s="1097" t="str">
        <f>IF($C$31="","",IF('⑧1.活動計画変更（BM）'!$C$11="変更",'⑦3.変更活動積算内訳（BM）'!O32,'①7.積算内訳（BM）'!H31))</f>
        <v/>
      </c>
      <c r="I32" s="1098" t="str">
        <f>IF('⑧1.活動計画変更（BM）'!C12="選択","",IF('⑧1.活動計画変更（BM）'!C12="変更",'⑧1.活動計画変更（BM）'!C12,IF('⑧1.活動計画変更（BM）'!C12="中止","中止","")))</f>
        <v/>
      </c>
      <c r="J32" s="579" t="s">
        <v>114</v>
      </c>
      <c r="K32" s="580"/>
      <c r="L32" s="633" t="str">
        <f>IF(SUM(M32:O32)=0,"",SUM(M32:O32))</f>
        <v/>
      </c>
      <c r="M32" s="581"/>
      <c r="N32" s="581"/>
      <c r="O32" s="581"/>
      <c r="P32" s="582"/>
      <c r="Q32" s="583"/>
      <c r="R32" s="584"/>
      <c r="S32" s="592"/>
      <c r="T32" s="593"/>
      <c r="U32" s="413"/>
    </row>
    <row r="33" spans="2:21" ht="17.25" customHeight="1">
      <c r="B33" s="585"/>
      <c r="C33" s="586" t="s">
        <v>113</v>
      </c>
      <c r="D33" s="587"/>
      <c r="E33" s="634" t="str">
        <f t="shared" ref="E33:E38" si="11">IF(SUM(F33:H33)=0,"",SUM(F33:H33))</f>
        <v/>
      </c>
      <c r="F33" s="634" t="str">
        <f>IF($C$31="","",IF('⑧1.活動計画変更（BM）'!$C$11="変更",'⑦3.変更活動積算内訳（BM）'!M33,'①7.積算内訳（BM）'!F32))</f>
        <v/>
      </c>
      <c r="G33" s="634" t="str">
        <f>IF($C$31="","",IF('⑧1.活動計画変更（BM）'!$C$11="変更",'⑦3.変更活動積算内訳（BM）'!N33,'①7.積算内訳（BM）'!G32))</f>
        <v/>
      </c>
      <c r="H33" s="1099" t="str">
        <f>IF($C$31="","",IF('⑧1.活動計画変更（BM）'!$C$11="変更",'⑦3.変更活動積算内訳（BM）'!O33,'①7.積算内訳（BM）'!H32))</f>
        <v/>
      </c>
      <c r="I33" s="1100"/>
      <c r="J33" s="586" t="s">
        <v>113</v>
      </c>
      <c r="K33" s="587"/>
      <c r="L33" s="634" t="str">
        <f t="shared" ref="L33:L38" si="12">IF(SUM(M33:O33)=0,"",SUM(M33:O33))</f>
        <v/>
      </c>
      <c r="M33" s="588"/>
      <c r="N33" s="588"/>
      <c r="O33" s="588"/>
      <c r="P33" s="589"/>
      <c r="Q33" s="590"/>
      <c r="R33" s="591"/>
      <c r="S33" s="577"/>
      <c r="T33" s="573"/>
      <c r="U33" s="413"/>
    </row>
    <row r="34" spans="2:21" ht="17.25" customHeight="1">
      <c r="B34" s="585"/>
      <c r="C34" s="586" t="s">
        <v>112</v>
      </c>
      <c r="D34" s="587"/>
      <c r="E34" s="634" t="str">
        <f t="shared" si="11"/>
        <v/>
      </c>
      <c r="F34" s="634" t="str">
        <f>IF($C$31="","",IF('⑧1.活動計画変更（BM）'!$C$11="変更",'⑦3.変更活動積算内訳（BM）'!M34,'①7.積算内訳（BM）'!F33))</f>
        <v/>
      </c>
      <c r="G34" s="634" t="str">
        <f>IF($C$31="","",IF('⑧1.活動計画変更（BM）'!$C$11="変更",'⑦3.変更活動積算内訳（BM）'!N34,'①7.積算内訳（BM）'!G33))</f>
        <v/>
      </c>
      <c r="H34" s="1099" t="str">
        <f>IF($C$31="","",IF('⑧1.活動計画変更（BM）'!$C$11="変更",'⑦3.変更活動積算内訳（BM）'!O34,'①7.積算内訳（BM）'!H33))</f>
        <v/>
      </c>
      <c r="I34" s="1100"/>
      <c r="J34" s="586" t="s">
        <v>112</v>
      </c>
      <c r="K34" s="587"/>
      <c r="L34" s="634" t="str">
        <f t="shared" si="12"/>
        <v/>
      </c>
      <c r="M34" s="588"/>
      <c r="N34" s="588"/>
      <c r="O34" s="588"/>
      <c r="P34" s="589"/>
      <c r="Q34" s="590"/>
      <c r="R34" s="591"/>
      <c r="S34" s="577"/>
      <c r="T34" s="573"/>
      <c r="U34" s="413"/>
    </row>
    <row r="35" spans="2:21" ht="17.25" customHeight="1">
      <c r="B35" s="585"/>
      <c r="C35" s="586" t="s">
        <v>389</v>
      </c>
      <c r="D35" s="587"/>
      <c r="E35" s="634" t="str">
        <f t="shared" si="11"/>
        <v/>
      </c>
      <c r="F35" s="634" t="str">
        <f>IF($C$31="","",IF('⑧1.活動計画変更（BM）'!$C$11="変更",'⑦3.変更活動積算内訳（BM）'!M35,'①7.積算内訳（BM）'!F34))</f>
        <v/>
      </c>
      <c r="G35" s="634" t="str">
        <f>IF($C$31="","",IF('⑧1.活動計画変更（BM）'!$C$11="変更",'⑦3.変更活動積算内訳（BM）'!N35,'①7.積算内訳（BM）'!G34))</f>
        <v/>
      </c>
      <c r="H35" s="1099" t="str">
        <f>IF($C$31="","",IF('⑧1.活動計画変更（BM）'!$C$11="変更",'⑦3.変更活動積算内訳（BM）'!O35,'①7.積算内訳（BM）'!H34))</f>
        <v/>
      </c>
      <c r="I35" s="1100"/>
      <c r="J35" s="586" t="s">
        <v>389</v>
      </c>
      <c r="K35" s="587"/>
      <c r="L35" s="634" t="str">
        <f t="shared" si="12"/>
        <v/>
      </c>
      <c r="M35" s="588"/>
      <c r="N35" s="588"/>
      <c r="O35" s="588"/>
      <c r="P35" s="589"/>
      <c r="Q35" s="590"/>
      <c r="R35" s="591"/>
      <c r="S35" s="577"/>
      <c r="T35" s="573"/>
      <c r="U35" s="413"/>
    </row>
    <row r="36" spans="2:21" ht="17.25" customHeight="1">
      <c r="B36" s="585"/>
      <c r="C36" s="594" t="s">
        <v>537</v>
      </c>
      <c r="D36" s="587"/>
      <c r="E36" s="634" t="str">
        <f t="shared" si="11"/>
        <v/>
      </c>
      <c r="F36" s="634" t="str">
        <f>IF($C$31="","",IF('⑧1.活動計画変更（BM）'!$C$11="変更",'⑦3.変更活動積算内訳（BM）'!M36,'①7.積算内訳（BM）'!F35))</f>
        <v/>
      </c>
      <c r="G36" s="634" t="str">
        <f>IF($C$31="","",IF('⑧1.活動計画変更（BM）'!$C$11="変更",'⑦3.変更活動積算内訳（BM）'!N36,'①7.積算内訳（BM）'!G35))</f>
        <v/>
      </c>
      <c r="H36" s="1099" t="str">
        <f>IF($C$31="","",IF('⑧1.活動計画変更（BM）'!$C$11="変更",'⑦3.変更活動積算内訳（BM）'!O36,'①7.積算内訳（BM）'!H35))</f>
        <v/>
      </c>
      <c r="I36" s="1100"/>
      <c r="J36" s="594" t="s">
        <v>537</v>
      </c>
      <c r="K36" s="587"/>
      <c r="L36" s="634" t="str">
        <f t="shared" si="12"/>
        <v/>
      </c>
      <c r="M36" s="588"/>
      <c r="N36" s="588"/>
      <c r="O36" s="588"/>
      <c r="P36" s="589"/>
      <c r="Q36" s="590"/>
      <c r="R36" s="591"/>
      <c r="S36" s="592"/>
      <c r="T36" s="593"/>
      <c r="U36" s="413"/>
    </row>
    <row r="37" spans="2:21" ht="17.25" customHeight="1">
      <c r="B37" s="585"/>
      <c r="C37" s="586" t="s">
        <v>111</v>
      </c>
      <c r="D37" s="587"/>
      <c r="E37" s="634" t="str">
        <f t="shared" si="11"/>
        <v/>
      </c>
      <c r="F37" s="1101" t="str">
        <f>IF($C$31="","",IF('⑧1.活動計画変更（BM）'!$C$11="変更",'⑦3.変更活動積算内訳（BM）'!M37,'①7.積算内訳（BM）'!F36))</f>
        <v/>
      </c>
      <c r="G37" s="1101" t="str">
        <f>IF($C$31="","",IF('⑧1.活動計画変更（BM）'!$C$11="変更",'⑦3.変更活動積算内訳（BM）'!N37,'①7.積算内訳（BM）'!G36))</f>
        <v/>
      </c>
      <c r="H37" s="1099" t="str">
        <f>IF($C$31="","",IF('⑧1.活動計画変更（BM）'!$C$11="変更",'⑦3.変更活動積算内訳（BM）'!O37,'①7.積算内訳（BM）'!H36))</f>
        <v/>
      </c>
      <c r="I37" s="1100"/>
      <c r="J37" s="586" t="s">
        <v>111</v>
      </c>
      <c r="K37" s="587"/>
      <c r="L37" s="634" t="str">
        <f t="shared" si="12"/>
        <v/>
      </c>
      <c r="M37" s="595"/>
      <c r="N37" s="595"/>
      <c r="O37" s="595"/>
      <c r="P37" s="589"/>
      <c r="Q37" s="596"/>
      <c r="R37" s="597"/>
      <c r="S37" s="592"/>
      <c r="T37" s="593"/>
      <c r="U37" s="413"/>
    </row>
    <row r="38" spans="2:21" ht="17.25" customHeight="1" thickBot="1">
      <c r="B38" s="598"/>
      <c r="C38" s="599" t="s">
        <v>110</v>
      </c>
      <c r="D38" s="1088"/>
      <c r="E38" s="635" t="str">
        <f t="shared" si="11"/>
        <v/>
      </c>
      <c r="F38" s="635" t="str">
        <f>IF($C$31="","",IF('⑧1.活動計画変更（BM）'!$C$11="変更",'⑦3.変更活動積算内訳（BM）'!M38,'①7.積算内訳（BM）'!F37))</f>
        <v/>
      </c>
      <c r="G38" s="635" t="str">
        <f>IF($C$31="","",IF('⑧1.活動計画変更（BM）'!$C$11="変更",'⑦3.変更活動積算内訳（BM）'!N38,'①7.積算内訳（BM）'!G37))</f>
        <v/>
      </c>
      <c r="H38" s="1102" t="str">
        <f>IF($C$31="","",IF('⑧1.活動計画変更（BM）'!$C$11="変更",'⑦3.変更活動積算内訳（BM）'!O38,'①7.積算内訳（BM）'!H37))</f>
        <v/>
      </c>
      <c r="I38" s="1103"/>
      <c r="J38" s="599" t="s">
        <v>110</v>
      </c>
      <c r="K38" s="1089"/>
      <c r="L38" s="635" t="str">
        <f t="shared" si="12"/>
        <v/>
      </c>
      <c r="M38" s="601"/>
      <c r="N38" s="601"/>
      <c r="O38" s="601"/>
      <c r="P38" s="602"/>
      <c r="Q38" s="603"/>
      <c r="R38" s="604"/>
      <c r="S38" s="592"/>
      <c r="T38" s="593"/>
      <c r="U38" s="413"/>
    </row>
    <row r="39" spans="2:21">
      <c r="B39" s="499" t="s">
        <v>415</v>
      </c>
      <c r="C39" s="500" t="s">
        <v>419</v>
      </c>
    </row>
    <row r="40" spans="2:21">
      <c r="B40" s="499" t="s">
        <v>417</v>
      </c>
      <c r="C40" s="500" t="s">
        <v>420</v>
      </c>
    </row>
    <row r="41" spans="2:21" ht="14.25">
      <c r="B41" s="619"/>
      <c r="C41" s="500" t="s">
        <v>421</v>
      </c>
    </row>
    <row r="42" spans="2:21">
      <c r="B42" s="499" t="s">
        <v>418</v>
      </c>
      <c r="C42" s="500" t="s">
        <v>422</v>
      </c>
    </row>
    <row r="43" spans="2:21" ht="14.25">
      <c r="B43" s="619"/>
      <c r="C43" s="500" t="s">
        <v>423</v>
      </c>
    </row>
  </sheetData>
  <sheetProtection algorithmName="SHA-512" hashValue="u6KFiSwLwRrMbxriT9mAYEZeesIqOw0Dv+RHhMHfD+ulqZHKh6iZpxG+R+Qq9OcAK2PKIoZxz+zSp6xXqD4soQ==" saltValue="DTEI6+HQtvCfEdf3VN1QuQ==" spinCount="100000" sheet="1" scenarios="1" formatCells="0" formatColumns="0" formatRows="0"/>
  <mergeCells count="62">
    <mergeCell ref="J31:K31"/>
    <mergeCell ref="Q31:R31"/>
    <mergeCell ref="B32:B38"/>
    <mergeCell ref="I32:I38"/>
    <mergeCell ref="P32:P38"/>
    <mergeCell ref="Q32:R32"/>
    <mergeCell ref="Q33:R33"/>
    <mergeCell ref="Q34:R34"/>
    <mergeCell ref="Q35:R35"/>
    <mergeCell ref="Q36:R36"/>
    <mergeCell ref="Q37:R37"/>
    <mergeCell ref="Q38:R38"/>
    <mergeCell ref="J23:K23"/>
    <mergeCell ref="Q23:R23"/>
    <mergeCell ref="B24:B30"/>
    <mergeCell ref="I24:I30"/>
    <mergeCell ref="P24:P30"/>
    <mergeCell ref="Q24:R24"/>
    <mergeCell ref="Q25:R25"/>
    <mergeCell ref="Q26:R26"/>
    <mergeCell ref="Q27:R27"/>
    <mergeCell ref="Q28:R28"/>
    <mergeCell ref="Q29:R29"/>
    <mergeCell ref="Q30:R30"/>
    <mergeCell ref="J15:K15"/>
    <mergeCell ref="Q15:R15"/>
    <mergeCell ref="B16:B22"/>
    <mergeCell ref="I16:I22"/>
    <mergeCell ref="P16:P22"/>
    <mergeCell ref="Q16:R16"/>
    <mergeCell ref="Q17:R17"/>
    <mergeCell ref="Q18:R18"/>
    <mergeCell ref="Q19:R19"/>
    <mergeCell ref="Q20:R20"/>
    <mergeCell ref="Q21:R21"/>
    <mergeCell ref="Q22:R22"/>
    <mergeCell ref="B8:B14"/>
    <mergeCell ref="I8:I14"/>
    <mergeCell ref="P8:P14"/>
    <mergeCell ref="Q8:R8"/>
    <mergeCell ref="Q9:R9"/>
    <mergeCell ref="Q10:R10"/>
    <mergeCell ref="Q11:R11"/>
    <mergeCell ref="Q12:R12"/>
    <mergeCell ref="Q13:R13"/>
    <mergeCell ref="Q14:R14"/>
    <mergeCell ref="B6:D6"/>
    <mergeCell ref="I6:K6"/>
    <mergeCell ref="Q6:R6"/>
    <mergeCell ref="J7:K7"/>
    <mergeCell ref="Q7:R7"/>
    <mergeCell ref="Q2:R2"/>
    <mergeCell ref="B3:H3"/>
    <mergeCell ref="I3:R3"/>
    <mergeCell ref="B4:D5"/>
    <mergeCell ref="E4:E5"/>
    <mergeCell ref="F4:H4"/>
    <mergeCell ref="I4:K5"/>
    <mergeCell ref="L4:L5"/>
    <mergeCell ref="M4:O4"/>
    <mergeCell ref="P4:P5"/>
    <mergeCell ref="Q4:R5"/>
  </mergeCells>
  <phoneticPr fontId="1"/>
  <conditionalFormatting sqref="B7:H7">
    <cfRule type="expression" dxfId="38" priority="14">
      <formula>$I$8="中止"</formula>
    </cfRule>
    <cfRule type="expression" dxfId="37" priority="16">
      <formula>$I$8="変更"</formula>
    </cfRule>
  </conditionalFormatting>
  <conditionalFormatting sqref="B15:H15">
    <cfRule type="expression" dxfId="36" priority="13">
      <formula>$I$16="中止"</formula>
    </cfRule>
    <cfRule type="expression" dxfId="35" priority="15">
      <formula>$I$16="変更"</formula>
    </cfRule>
  </conditionalFormatting>
  <conditionalFormatting sqref="B23:H23">
    <cfRule type="expression" dxfId="34" priority="11">
      <formula>$I$24="中止"</formula>
    </cfRule>
    <cfRule type="expression" dxfId="33" priority="12">
      <formula>$I$24="変更"</formula>
    </cfRule>
  </conditionalFormatting>
  <conditionalFormatting sqref="B31:H31">
    <cfRule type="expression" dxfId="32" priority="7">
      <formula>$I$24="中止"</formula>
    </cfRule>
    <cfRule type="expression" dxfId="31" priority="8">
      <formula>$I$24="変更"</formula>
    </cfRule>
  </conditionalFormatting>
  <conditionalFormatting sqref="I8:I14">
    <cfRule type="containsText" dxfId="30" priority="17" operator="containsText" text="中止">
      <formula>NOT(ISERROR(SEARCH("中止",I8)))</formula>
    </cfRule>
    <cfRule type="containsText" dxfId="29" priority="18" operator="containsText" text="変更">
      <formula>NOT(ISERROR(SEARCH("変更",I8)))</formula>
    </cfRule>
  </conditionalFormatting>
  <conditionalFormatting sqref="I16:I22">
    <cfRule type="containsText" dxfId="28" priority="5" operator="containsText" text="中止">
      <formula>NOT(ISERROR(SEARCH("中止",I16)))</formula>
    </cfRule>
    <cfRule type="containsText" dxfId="27" priority="6" operator="containsText" text="変更">
      <formula>NOT(ISERROR(SEARCH("変更",I16)))</formula>
    </cfRule>
  </conditionalFormatting>
  <conditionalFormatting sqref="I24:I30">
    <cfRule type="containsText" dxfId="26" priority="3" operator="containsText" text="中止">
      <formula>NOT(ISERROR(SEARCH("中止",I24)))</formula>
    </cfRule>
    <cfRule type="containsText" dxfId="25" priority="4" operator="containsText" text="変更">
      <formula>NOT(ISERROR(SEARCH("変更",I24)))</formula>
    </cfRule>
  </conditionalFormatting>
  <conditionalFormatting sqref="I32:I38">
    <cfRule type="containsText" dxfId="24" priority="1" operator="containsText" text="中止">
      <formula>NOT(ISERROR(SEARCH("中止",I32)))</formula>
    </cfRule>
    <cfRule type="containsText" dxfId="23" priority="2" operator="containsText" text="変更">
      <formula>NOT(ISERROR(SEARCH("変更",I32)))</formula>
    </cfRule>
  </conditionalFormatting>
  <dataValidations count="7">
    <dataValidation type="whole" operator="lessThan" allowBlank="1" showInputMessage="1" showErrorMessage="1" errorTitle="自動計算です。" error="[キャンセル]をクリックしてください。" sqref="L8:L38 M15:O15 M23:O23 M31:O31">
      <formula1>0</formula1>
    </dataValidation>
    <dataValidation type="whole" imeMode="off" operator="lessThan" allowBlank="1" showInputMessage="1" showErrorMessage="1" errorTitle="入力不要です。" error="[キャンセル]をクリックしてください。" sqref="P15:R15 P23:R23 P31:R31">
      <formula1>0</formula1>
    </dataValidation>
    <dataValidation type="whole" operator="lessThan" allowBlank="1" showInputMessage="1" showErrorMessage="1" errorTitle="入力不要です。" error="[キャンセル]をクリックしてください。" sqref="K15:K21 K23:K29 K7:K13 I24:I30 I8:I14 I16:I22 K32:K37 J23 J15 J7">
      <formula1>0</formula1>
    </dataValidation>
    <dataValidation allowBlank="1" showInputMessage="1" showErrorMessage="1" promptTitle="金額単位は「円」です。" prompt="間違いはありませんか？" sqref="M24 M16 M8 M32"/>
    <dataValidation allowBlank="1" showInputMessage="1" showErrorMessage="1" promptTitle="その他を計上する場合" prompt="内容を「D16セル」に入力してください。" sqref="M14:O14"/>
    <dataValidation allowBlank="1" showInputMessage="1" showErrorMessage="1" promptTitle="その他を計上する場合" prompt="内容を「D26セル」に入力してください。" sqref="M22:O22"/>
    <dataValidation allowBlank="1" showInputMessage="1" showErrorMessage="1" promptTitle="その他を計上する場合" prompt="内容を「D36セル」に入力してください。" sqref="M30:O30 M38:O38"/>
  </dataValidations>
  <pageMargins left="0.59055118110236227" right="0.39370078740157483" top="0.78740157480314965" bottom="0.35433070866141736" header="0.31496062992125984" footer="0.15748031496062992"/>
  <pageSetup paperSize="8" scale="68" fitToHeight="0" orientation="landscape" r:id="rId1"/>
  <headerFooter>
    <oddHeader>&amp;L様式８（別添１）</oddHeader>
    <oddFooter>&amp;C&amp;"ＭＳ Ｐゴシック,標準"&amp;10&amp;P /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34"/>
  <sheetViews>
    <sheetView view="pageBreakPreview" zoomScaleNormal="100" zoomScaleSheetLayoutView="100" workbookViewId="0"/>
  </sheetViews>
  <sheetFormatPr defaultRowHeight="13.5"/>
  <cols>
    <col min="1" max="1" width="1.75" style="214" customWidth="1"/>
    <col min="2" max="2" width="17.625" style="214" customWidth="1"/>
    <col min="3" max="9" width="14.25" style="214" customWidth="1"/>
    <col min="10" max="10" width="16.125" style="214" customWidth="1"/>
    <col min="11" max="11" width="9.75" style="214" customWidth="1"/>
    <col min="12" max="12" width="11.375" style="214" customWidth="1"/>
    <col min="13" max="13" width="0.875" style="214" customWidth="1"/>
    <col min="14" max="16384" width="9" style="214"/>
  </cols>
  <sheetData>
    <row r="1" spans="2:14" ht="9.75" customHeight="1"/>
    <row r="2" spans="2:14" ht="23.25" customHeight="1">
      <c r="B2" s="637"/>
      <c r="C2" s="637"/>
      <c r="D2" s="637"/>
      <c r="E2" s="638"/>
      <c r="F2" s="638"/>
      <c r="G2" s="637"/>
      <c r="H2" s="685" t="str">
        <f>'①1.概要'!K2</f>
        <v>先進性のある輸出ビジネスモデルを構築するための実証支援事業</v>
      </c>
      <c r="I2" s="637" t="s">
        <v>241</v>
      </c>
      <c r="J2" s="637"/>
      <c r="K2" s="637"/>
      <c r="L2" s="637"/>
    </row>
    <row r="3" spans="2:14" ht="11.25" customHeight="1">
      <c r="B3" s="639"/>
      <c r="C3" s="639"/>
      <c r="D3" s="639"/>
      <c r="E3" s="639"/>
      <c r="F3" s="639"/>
      <c r="G3" s="639"/>
      <c r="H3" s="639"/>
    </row>
    <row r="4" spans="2:14" ht="23.25" customHeight="1" thickBot="1">
      <c r="B4" s="558" t="s">
        <v>79</v>
      </c>
      <c r="G4" s="577"/>
      <c r="H4" s="577"/>
      <c r="I4" s="640"/>
      <c r="J4" s="640"/>
      <c r="K4" s="641"/>
      <c r="L4" s="641" t="s">
        <v>179</v>
      </c>
    </row>
    <row r="5" spans="2:14" ht="21" customHeight="1">
      <c r="B5" s="642" t="s">
        <v>180</v>
      </c>
      <c r="C5" s="643" t="s">
        <v>181</v>
      </c>
      <c r="D5" s="644"/>
      <c r="E5" s="644"/>
      <c r="F5" s="644"/>
      <c r="G5" s="644"/>
      <c r="H5" s="644"/>
      <c r="I5" s="1106" t="s">
        <v>75</v>
      </c>
      <c r="J5" s="444" t="s">
        <v>182</v>
      </c>
      <c r="K5" s="1107" t="s">
        <v>74</v>
      </c>
      <c r="L5" s="819"/>
    </row>
    <row r="6" spans="2:14" ht="21" customHeight="1" thickBot="1">
      <c r="B6" s="807"/>
      <c r="C6" s="808" t="s">
        <v>70</v>
      </c>
      <c r="D6" s="810"/>
      <c r="E6" s="808" t="s">
        <v>71</v>
      </c>
      <c r="F6" s="810"/>
      <c r="G6" s="808" t="s">
        <v>72</v>
      </c>
      <c r="H6" s="1108"/>
      <c r="I6" s="1109"/>
      <c r="J6" s="813"/>
      <c r="K6" s="1110"/>
      <c r="L6" s="821"/>
    </row>
    <row r="7" spans="2:14" ht="32.25" customHeight="1">
      <c r="B7" s="646"/>
      <c r="C7" s="822" t="s">
        <v>73</v>
      </c>
      <c r="D7" s="816" t="s">
        <v>242</v>
      </c>
      <c r="E7" s="823" t="s">
        <v>73</v>
      </c>
      <c r="F7" s="816" t="s">
        <v>233</v>
      </c>
      <c r="G7" s="823" t="s">
        <v>73</v>
      </c>
      <c r="H7" s="816" t="s">
        <v>234</v>
      </c>
      <c r="I7" s="1111"/>
      <c r="J7" s="650"/>
      <c r="K7" s="807"/>
      <c r="L7" s="824"/>
    </row>
    <row r="8" spans="2:14" ht="54" customHeight="1">
      <c r="B8" s="1112" t="s">
        <v>362</v>
      </c>
      <c r="C8" s="833" t="str">
        <f>IF('①7.積算内訳（BM）'!F5=0,"",'①7.積算内訳（BM）'!F5)</f>
        <v/>
      </c>
      <c r="D8" s="1143" t="str">
        <f>IF(C8="","",SUM('⑧1.活動計画変更（BM）'!O5:O12))</f>
        <v/>
      </c>
      <c r="E8" s="1144" t="str">
        <f>IF('①7.積算内訳（BM）'!G5=0,"",'①7.積算内訳（BM）'!G5)</f>
        <v/>
      </c>
      <c r="F8" s="1143" t="str">
        <f>IF(E8="","",SUM('⑧1.活動計画変更（BM）'!P5:P12))</f>
        <v/>
      </c>
      <c r="G8" s="831">
        <f>'①7.積算内訳（BM）'!H5</f>
        <v>0</v>
      </c>
      <c r="H8" s="1145">
        <f>IF(G8="","",SUM('⑧1.活動計画変更（BM）'!Q5:Q12))</f>
        <v>0</v>
      </c>
      <c r="I8" s="1146" t="str">
        <f>IF(SUM(C8,E8,G8)=0,"",SUM(C8,E8,G8))</f>
        <v/>
      </c>
      <c r="J8" s="1147" t="str">
        <f>IF(SUM(D8,F8,H8)=0,"",SUM(D8,F8,H8))</f>
        <v/>
      </c>
      <c r="K8" s="1113"/>
      <c r="L8" s="1114"/>
    </row>
    <row r="9" spans="2:14" ht="21" customHeight="1" thickBot="1">
      <c r="B9" s="655" t="s">
        <v>186</v>
      </c>
      <c r="C9" s="838" t="str">
        <f>IF(C8="","",C8)</f>
        <v/>
      </c>
      <c r="D9" s="1148" t="str">
        <f t="shared" ref="D9:J9" si="0">IF(D8="","",D8)</f>
        <v/>
      </c>
      <c r="E9" s="1149" t="str">
        <f t="shared" si="0"/>
        <v/>
      </c>
      <c r="F9" s="1148" t="str">
        <f t="shared" si="0"/>
        <v/>
      </c>
      <c r="G9" s="836">
        <f t="shared" si="0"/>
        <v>0</v>
      </c>
      <c r="H9" s="1150">
        <f t="shared" si="0"/>
        <v>0</v>
      </c>
      <c r="I9" s="1151" t="str">
        <f t="shared" si="0"/>
        <v/>
      </c>
      <c r="J9" s="1152" t="str">
        <f t="shared" si="0"/>
        <v/>
      </c>
      <c r="K9" s="1115" t="s">
        <v>162</v>
      </c>
      <c r="L9" s="1116" t="s">
        <v>51</v>
      </c>
      <c r="N9" s="218" t="s">
        <v>164</v>
      </c>
    </row>
    <row r="10" spans="2:14" ht="12" customHeight="1"/>
    <row r="11" spans="2:14" ht="21.75" customHeight="1">
      <c r="B11" s="657" t="s">
        <v>80</v>
      </c>
    </row>
    <row r="12" spans="2:14" ht="21" customHeight="1" thickBot="1">
      <c r="B12" s="658" t="s">
        <v>97</v>
      </c>
      <c r="D12" s="1117"/>
      <c r="F12" s="1118"/>
      <c r="G12" s="1118"/>
      <c r="H12" s="1118"/>
      <c r="I12" s="1119"/>
      <c r="J12" s="1119"/>
      <c r="K12" s="577"/>
      <c r="L12" s="641" t="s">
        <v>76</v>
      </c>
    </row>
    <row r="13" spans="2:14" ht="18" customHeight="1">
      <c r="B13" s="365" t="s">
        <v>165</v>
      </c>
      <c r="C13" s="481" t="s">
        <v>166</v>
      </c>
      <c r="D13" s="1120"/>
      <c r="E13" s="1121" t="s">
        <v>167</v>
      </c>
      <c r="F13" s="1122" t="s">
        <v>348</v>
      </c>
      <c r="G13" s="1123"/>
      <c r="H13" s="1123"/>
      <c r="I13" s="1123"/>
      <c r="J13" s="481" t="s">
        <v>74</v>
      </c>
      <c r="K13" s="1121"/>
      <c r="L13" s="819"/>
    </row>
    <row r="14" spans="2:14" ht="18" customHeight="1" thickBot="1">
      <c r="B14" s="1124"/>
      <c r="C14" s="1125"/>
      <c r="D14" s="1126"/>
      <c r="E14" s="1127"/>
      <c r="F14" s="1128" t="s">
        <v>351</v>
      </c>
      <c r="G14" s="1129"/>
      <c r="H14" s="1128" t="s">
        <v>349</v>
      </c>
      <c r="I14" s="1129"/>
      <c r="J14" s="811"/>
      <c r="K14" s="1127"/>
      <c r="L14" s="821"/>
    </row>
    <row r="15" spans="2:14" ht="18" customHeight="1">
      <c r="B15" s="560"/>
      <c r="C15" s="1130" t="s">
        <v>73</v>
      </c>
      <c r="D15" s="816" t="s">
        <v>99</v>
      </c>
      <c r="E15" s="817"/>
      <c r="F15" s="1131" t="s">
        <v>187</v>
      </c>
      <c r="G15" s="1131" t="s">
        <v>188</v>
      </c>
      <c r="H15" s="564" t="s">
        <v>187</v>
      </c>
      <c r="I15" s="564" t="s">
        <v>188</v>
      </c>
      <c r="J15" s="1125"/>
      <c r="K15" s="817"/>
      <c r="L15" s="824"/>
    </row>
    <row r="16" spans="2:14" ht="21" customHeight="1">
      <c r="B16" s="280" t="s">
        <v>169</v>
      </c>
      <c r="C16" s="1153">
        <f>IF(C9="",0,C9)</f>
        <v>0</v>
      </c>
      <c r="D16" s="1154">
        <f>IF(D9="",0,D9)</f>
        <v>0</v>
      </c>
      <c r="E16" s="1144">
        <f>IF(①交付申請書!D14="",0,①交付申請書!D14)</f>
        <v>0</v>
      </c>
      <c r="F16" s="833">
        <f>IF(C16&lt;D16,D16-C16,0)</f>
        <v>0</v>
      </c>
      <c r="G16" s="694">
        <f>IF(C16&gt;D16,D16-C16,0)</f>
        <v>0</v>
      </c>
      <c r="H16" s="1144">
        <f>IF(D16&gt;E16,D16-E16,0)</f>
        <v>0</v>
      </c>
      <c r="I16" s="694">
        <f>IF(D16&lt;E16,D16-E16,0)</f>
        <v>0</v>
      </c>
      <c r="J16" s="1132"/>
      <c r="K16" s="1133"/>
      <c r="L16" s="1134"/>
    </row>
    <row r="17" spans="2:12" ht="21" customHeight="1">
      <c r="B17" s="280" t="s">
        <v>170</v>
      </c>
      <c r="C17" s="1153">
        <f>IF(E9="",0,E9)</f>
        <v>0</v>
      </c>
      <c r="D17" s="1154">
        <f>IF(F9="",0,F9)</f>
        <v>0</v>
      </c>
      <c r="E17" s="1144">
        <f>IF(①交付申請書!D15="",0,①交付申請書!D15)</f>
        <v>0</v>
      </c>
      <c r="F17" s="833">
        <f t="shared" ref="F17:F18" si="1">IF(C17&lt;D17,D17-C17,0)</f>
        <v>0</v>
      </c>
      <c r="G17" s="694">
        <f t="shared" ref="G17:G18" si="2">IF(C17&gt;D17,D17-C17,0)</f>
        <v>0</v>
      </c>
      <c r="H17" s="1144">
        <f t="shared" ref="H17:H18" si="3">IF(D17&gt;E17,D17-E17,0)</f>
        <v>0</v>
      </c>
      <c r="I17" s="694">
        <f t="shared" ref="I17:I18" si="4">IF(D17&lt;E17,D17-E17,0)</f>
        <v>0</v>
      </c>
      <c r="J17" s="1132"/>
      <c r="K17" s="1133"/>
      <c r="L17" s="1134"/>
    </row>
    <row r="18" spans="2:12" ht="21" customHeight="1" thickBot="1">
      <c r="B18" s="664" t="s">
        <v>171</v>
      </c>
      <c r="C18" s="1155">
        <f>IF(G9="",0,G9)</f>
        <v>0</v>
      </c>
      <c r="D18" s="1156">
        <f>IF(H9="",0,H9)</f>
        <v>0</v>
      </c>
      <c r="E18" s="1157">
        <f>IF(①交付申請書!D16="",0,①交付申請書!D16)</f>
        <v>0</v>
      </c>
      <c r="F18" s="1158">
        <f t="shared" si="1"/>
        <v>0</v>
      </c>
      <c r="G18" s="695">
        <f t="shared" si="2"/>
        <v>0</v>
      </c>
      <c r="H18" s="1157">
        <f t="shared" si="3"/>
        <v>0</v>
      </c>
      <c r="I18" s="695">
        <f t="shared" si="4"/>
        <v>0</v>
      </c>
      <c r="J18" s="1135"/>
      <c r="K18" s="1136"/>
      <c r="L18" s="1137"/>
    </row>
    <row r="19" spans="2:12" ht="21" customHeight="1" thickTop="1" thickBot="1">
      <c r="B19" s="667" t="s">
        <v>172</v>
      </c>
      <c r="C19" s="1159">
        <f>SUM(C16:C18)</f>
        <v>0</v>
      </c>
      <c r="D19" s="1160">
        <f t="shared" ref="D19:I19" si="5">SUM(D16:D18)</f>
        <v>0</v>
      </c>
      <c r="E19" s="1149">
        <f t="shared" si="5"/>
        <v>0</v>
      </c>
      <c r="F19" s="838">
        <f t="shared" si="5"/>
        <v>0</v>
      </c>
      <c r="G19" s="699">
        <f t="shared" si="5"/>
        <v>0</v>
      </c>
      <c r="H19" s="1149">
        <f t="shared" si="5"/>
        <v>0</v>
      </c>
      <c r="I19" s="699">
        <f t="shared" si="5"/>
        <v>0</v>
      </c>
      <c r="J19" s="1138"/>
      <c r="K19" s="1139"/>
      <c r="L19" s="1140"/>
    </row>
    <row r="20" spans="2:12" ht="23.25" customHeight="1" thickBot="1">
      <c r="B20" s="658" t="s">
        <v>98</v>
      </c>
      <c r="F20" s="1118"/>
      <c r="G20" s="1141"/>
      <c r="H20" s="1141"/>
      <c r="I20" s="1142"/>
      <c r="J20" s="1142"/>
      <c r="K20" s="577"/>
      <c r="L20" s="641" t="s">
        <v>76</v>
      </c>
    </row>
    <row r="21" spans="2:12" ht="18" customHeight="1">
      <c r="B21" s="365" t="s">
        <v>165</v>
      </c>
      <c r="C21" s="481" t="s">
        <v>166</v>
      </c>
      <c r="D21" s="1120"/>
      <c r="E21" s="1121" t="s">
        <v>167</v>
      </c>
      <c r="F21" s="1122" t="s">
        <v>348</v>
      </c>
      <c r="G21" s="1123"/>
      <c r="H21" s="1123"/>
      <c r="I21" s="1123"/>
      <c r="J21" s="481" t="s">
        <v>74</v>
      </c>
      <c r="K21" s="1121"/>
      <c r="L21" s="819"/>
    </row>
    <row r="22" spans="2:12" ht="18" customHeight="1" thickBot="1">
      <c r="B22" s="1124"/>
      <c r="C22" s="1125"/>
      <c r="D22" s="1126"/>
      <c r="E22" s="1127"/>
      <c r="F22" s="1128" t="s">
        <v>351</v>
      </c>
      <c r="G22" s="1129"/>
      <c r="H22" s="1128" t="s">
        <v>349</v>
      </c>
      <c r="I22" s="1129"/>
      <c r="J22" s="811"/>
      <c r="K22" s="1127"/>
      <c r="L22" s="821"/>
    </row>
    <row r="23" spans="2:12" ht="18" customHeight="1">
      <c r="B23" s="560"/>
      <c r="C23" s="1130" t="s">
        <v>73</v>
      </c>
      <c r="D23" s="816" t="s">
        <v>99</v>
      </c>
      <c r="E23" s="817"/>
      <c r="F23" s="1131" t="s">
        <v>187</v>
      </c>
      <c r="G23" s="1131" t="s">
        <v>188</v>
      </c>
      <c r="H23" s="564" t="s">
        <v>187</v>
      </c>
      <c r="I23" s="564" t="s">
        <v>188</v>
      </c>
      <c r="J23" s="1125"/>
      <c r="K23" s="817"/>
      <c r="L23" s="824"/>
    </row>
    <row r="24" spans="2:12" ht="54" customHeight="1" thickBot="1">
      <c r="B24" s="664" t="s">
        <v>362</v>
      </c>
      <c r="C24" s="1155">
        <f>IF(①交付申請書!C21="",0,①交付申請書!C21)</f>
        <v>0</v>
      </c>
      <c r="D24" s="1156">
        <f>IF(D19="",0,D19)</f>
        <v>0</v>
      </c>
      <c r="E24" s="1157">
        <f>IF(①交付申請書!D21="",0,①交付申請書!D21)</f>
        <v>0</v>
      </c>
      <c r="F24" s="1158">
        <f>IF(C24&lt;D24,D24-C24,0)</f>
        <v>0</v>
      </c>
      <c r="G24" s="695">
        <f>IF(C24&gt;D24,D24-C24,0)</f>
        <v>0</v>
      </c>
      <c r="H24" s="1157">
        <f>IF(D24&gt;E24,D24-E24,0)</f>
        <v>0</v>
      </c>
      <c r="I24" s="695">
        <f>IF(D24&lt;E24,D24-E24,0)</f>
        <v>0</v>
      </c>
      <c r="J24" s="1135"/>
      <c r="K24" s="1136"/>
      <c r="L24" s="1137"/>
    </row>
    <row r="25" spans="2:12" ht="21" customHeight="1" thickTop="1" thickBot="1">
      <c r="B25" s="667" t="s">
        <v>172</v>
      </c>
      <c r="C25" s="1159">
        <f t="shared" ref="C25:I25" si="6">SUM(C24:C24)</f>
        <v>0</v>
      </c>
      <c r="D25" s="1160">
        <f t="shared" si="6"/>
        <v>0</v>
      </c>
      <c r="E25" s="1149">
        <f t="shared" si="6"/>
        <v>0</v>
      </c>
      <c r="F25" s="838">
        <f t="shared" si="6"/>
        <v>0</v>
      </c>
      <c r="G25" s="699">
        <f t="shared" si="6"/>
        <v>0</v>
      </c>
      <c r="H25" s="1149">
        <f t="shared" si="6"/>
        <v>0</v>
      </c>
      <c r="I25" s="699">
        <f t="shared" si="6"/>
        <v>0</v>
      </c>
      <c r="J25" s="1138"/>
      <c r="K25" s="1139"/>
      <c r="L25" s="1140"/>
    </row>
    <row r="26" spans="2:12" ht="18" customHeight="1" thickBot="1">
      <c r="B26" s="670"/>
      <c r="C26" s="671"/>
      <c r="D26" s="671"/>
      <c r="E26" s="671"/>
      <c r="F26" s="671"/>
      <c r="G26" s="672"/>
      <c r="H26" s="672"/>
    </row>
    <row r="27" spans="2:12" ht="21" customHeight="1" thickBot="1">
      <c r="B27" s="673" t="s">
        <v>81</v>
      </c>
      <c r="C27" s="674"/>
      <c r="D27" s="1245" t="str">
        <f>IF(①交付申請書!D24="日付を入力してください","",①交付申請書!D24)</f>
        <v/>
      </c>
      <c r="E27" s="1246"/>
    </row>
    <row r="28" spans="2:12" ht="21" customHeight="1"/>
    <row r="29" spans="2:12" ht="21" customHeight="1"/>
    <row r="30" spans="2:12" ht="21" customHeight="1"/>
    <row r="31" spans="2:12" ht="14.25" customHeight="1"/>
    <row r="32" spans="2:12" ht="21" customHeight="1"/>
    <row r="33" ht="9.75" customHeight="1"/>
    <row r="34" ht="21" customHeight="1"/>
  </sheetData>
  <sheetProtection algorithmName="SHA-512" hashValue="rT/w+o41ARrw7BBnm/sVls+dplJw6sUrzAxbh7KlQSpjhiWHUwCPRhZyW3K6P1I3hpqQt4BD4UaR/2W8YveTGA==" saltValue="SpsKmIMogS6hvVsv1T+DSg==" spinCount="100000" sheet="1" scenarios="1" formatCells="0" formatColumns="0" formatRows="0"/>
  <mergeCells count="29">
    <mergeCell ref="D27:E27"/>
    <mergeCell ref="J21:L23"/>
    <mergeCell ref="J24:L24"/>
    <mergeCell ref="J25:L25"/>
    <mergeCell ref="B21:B23"/>
    <mergeCell ref="C21:D22"/>
    <mergeCell ref="F21:I21"/>
    <mergeCell ref="F22:G22"/>
    <mergeCell ref="H22:I22"/>
    <mergeCell ref="E21:E23"/>
    <mergeCell ref="B13:B15"/>
    <mergeCell ref="C13:D14"/>
    <mergeCell ref="F13:I13"/>
    <mergeCell ref="F14:G14"/>
    <mergeCell ref="H14:I14"/>
    <mergeCell ref="E13:E15"/>
    <mergeCell ref="B5:B7"/>
    <mergeCell ref="C5:H5"/>
    <mergeCell ref="I5:I7"/>
    <mergeCell ref="J5:J7"/>
    <mergeCell ref="K5:L7"/>
    <mergeCell ref="C6:D6"/>
    <mergeCell ref="E6:F6"/>
    <mergeCell ref="G6:H6"/>
    <mergeCell ref="J13:L15"/>
    <mergeCell ref="J16:L16"/>
    <mergeCell ref="J17:L17"/>
    <mergeCell ref="J18:L18"/>
    <mergeCell ref="J19:L19"/>
  </mergeCells>
  <phoneticPr fontId="1"/>
  <conditionalFormatting sqref="L9">
    <cfRule type="containsText" dxfId="22" priority="4" operator="containsText" text="消費税仕入控除額">
      <formula>NOT(ISERROR(SEARCH("消費税仕入控除額",L9)))</formula>
    </cfRule>
  </conditionalFormatting>
  <conditionalFormatting sqref="K9">
    <cfRule type="containsText" dxfId="21" priority="3" operator="containsText" text="消費税仕入控除額">
      <formula>NOT(ISERROR(SEARCH("消費税仕入控除額",K9)))</formula>
    </cfRule>
  </conditionalFormatting>
  <conditionalFormatting sqref="D27:E27">
    <cfRule type="notContainsText" dxfId="20" priority="1" operator="notContains" text="入力">
      <formula>ISERROR(SEARCH("入力",D27))</formula>
    </cfRule>
    <cfRule type="beginsWith" dxfId="19" priority="2" operator="beginsWith" text="入力してください">
      <formula>LEFT(D27,LEN("入力してください"))="入力してください"</formula>
    </cfRule>
  </conditionalFormatting>
  <dataValidations count="3">
    <dataValidation allowBlank="1" showInputMessage="1" showErrorMessage="1" promptTitle="西暦で入力してください。" prompt="例：2022/3/1" sqref="D27:E27"/>
    <dataValidation type="whole" operator="lessThan" allowBlank="1" showInputMessage="1" showErrorMessage="1" errorTitle="入力不要です。" error="[キャンセル]をクリックしてください。" sqref="C8:F9 H8:J9 G9">
      <formula1>0</formula1>
    </dataValidation>
    <dataValidation operator="lessThan" allowBlank="1" showInputMessage="1" showErrorMessage="1" errorTitle="入力不要です。" error="[キャンセル]をクリックしてください。" sqref="G8"/>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30"/>
  <sheetViews>
    <sheetView view="pageBreakPreview" zoomScaleNormal="100" zoomScaleSheetLayoutView="100" workbookViewId="0"/>
  </sheetViews>
  <sheetFormatPr defaultRowHeight="14.25"/>
  <cols>
    <col min="1" max="1" width="1.625" style="9" customWidth="1"/>
    <col min="2" max="2" width="12.625" style="9" customWidth="1"/>
    <col min="3" max="3" width="8.75" style="9" customWidth="1"/>
    <col min="4" max="4" width="5.875" style="9" customWidth="1"/>
    <col min="5" max="5" width="9.875" style="9" customWidth="1"/>
    <col min="6" max="6" width="6" style="9" customWidth="1"/>
    <col min="7" max="8" width="9.875" style="9" customWidth="1"/>
    <col min="9" max="9" width="14.625" style="9" customWidth="1"/>
    <col min="10" max="10" width="18.75" style="9" customWidth="1"/>
    <col min="11" max="12" width="9.875" style="9" customWidth="1"/>
    <col min="13" max="13" width="12.875" style="9" customWidth="1"/>
    <col min="14" max="14" width="3.125" style="9" customWidth="1"/>
    <col min="15" max="15" width="1.625" style="9" customWidth="1"/>
    <col min="16" max="16384" width="9" style="9"/>
  </cols>
  <sheetData>
    <row r="1" spans="2:15" ht="9" customHeight="1"/>
    <row r="2" spans="2:15" ht="23.25" customHeight="1">
      <c r="B2" s="192" t="s">
        <v>40</v>
      </c>
      <c r="C2" s="192"/>
      <c r="D2" s="192"/>
      <c r="E2" s="192"/>
      <c r="F2" s="192"/>
      <c r="G2" s="192"/>
      <c r="H2" s="192"/>
      <c r="I2" s="192"/>
      <c r="J2" s="192"/>
      <c r="K2" s="192"/>
      <c r="L2" s="192"/>
      <c r="M2" s="192"/>
      <c r="N2" s="26"/>
      <c r="O2" s="21"/>
    </row>
    <row r="3" spans="2:15" s="24" customFormat="1" ht="10.5" customHeight="1">
      <c r="B3" s="15"/>
      <c r="C3" s="15"/>
      <c r="D3" s="15"/>
      <c r="E3" s="15"/>
      <c r="F3" s="15"/>
      <c r="G3" s="15"/>
      <c r="O3" s="15"/>
    </row>
    <row r="4" spans="2:15" s="24" customFormat="1" ht="18" customHeight="1">
      <c r="B4" s="45"/>
      <c r="C4" s="27"/>
      <c r="D4" s="28"/>
      <c r="E4" s="28"/>
      <c r="F4" s="28"/>
      <c r="G4" s="28"/>
      <c r="H4" s="28"/>
      <c r="I4" s="28"/>
      <c r="J4" s="28"/>
      <c r="K4" s="190" t="s">
        <v>52</v>
      </c>
      <c r="L4" s="190" t="s">
        <v>53</v>
      </c>
      <c r="M4" s="190" t="s">
        <v>87</v>
      </c>
      <c r="O4" s="15"/>
    </row>
    <row r="5" spans="2:15" s="24" customFormat="1" ht="18" customHeight="1">
      <c r="B5" s="46"/>
      <c r="C5" s="30"/>
      <c r="D5" s="29"/>
      <c r="E5" s="29"/>
      <c r="F5" s="29"/>
      <c r="G5" s="29"/>
      <c r="H5" s="29"/>
      <c r="I5" s="29"/>
      <c r="J5" s="31"/>
      <c r="K5" s="191"/>
      <c r="L5" s="191"/>
      <c r="M5" s="191"/>
      <c r="O5" s="15"/>
    </row>
    <row r="6" spans="2:15" s="24" customFormat="1" ht="19.5" customHeight="1">
      <c r="B6" s="51" t="s">
        <v>547</v>
      </c>
      <c r="C6" s="99" t="s">
        <v>556</v>
      </c>
      <c r="D6" s="113"/>
      <c r="E6" s="113"/>
      <c r="F6" s="53"/>
      <c r="G6" s="34"/>
      <c r="H6" s="34"/>
      <c r="I6" s="94"/>
      <c r="J6" s="34"/>
      <c r="K6" s="35"/>
      <c r="L6" s="35"/>
      <c r="M6" s="35"/>
      <c r="N6" s="15"/>
      <c r="O6" s="15"/>
    </row>
    <row r="7" spans="2:15" s="24" customFormat="1" ht="19.5" customHeight="1">
      <c r="B7" s="47" t="s">
        <v>548</v>
      </c>
      <c r="C7" s="121" t="s">
        <v>246</v>
      </c>
      <c r="D7" s="177"/>
      <c r="E7" s="99" t="s">
        <v>549</v>
      </c>
      <c r="F7" s="53"/>
      <c r="G7" s="53"/>
      <c r="H7" s="34"/>
      <c r="I7" s="34"/>
      <c r="J7" s="34"/>
      <c r="K7" s="35"/>
      <c r="L7" s="35"/>
      <c r="M7" s="35"/>
      <c r="N7" s="15"/>
      <c r="O7" s="15"/>
    </row>
    <row r="8" spans="2:15" s="24" customFormat="1" ht="19.5" customHeight="1">
      <c r="B8" s="48"/>
      <c r="C8" s="154"/>
      <c r="D8" s="178"/>
      <c r="E8" s="107" t="s">
        <v>382</v>
      </c>
      <c r="F8" s="108"/>
      <c r="G8" s="108"/>
      <c r="H8" s="34"/>
      <c r="I8" s="34"/>
      <c r="J8" s="70"/>
      <c r="K8" s="35"/>
      <c r="L8" s="35"/>
      <c r="M8" s="35"/>
      <c r="N8" s="15"/>
      <c r="O8" s="15"/>
    </row>
    <row r="9" spans="2:15" s="24" customFormat="1" ht="19.5" customHeight="1">
      <c r="B9" s="48"/>
      <c r="C9" s="171" t="s">
        <v>93</v>
      </c>
      <c r="D9" s="177" t="s">
        <v>550</v>
      </c>
      <c r="E9" s="99" t="s">
        <v>551</v>
      </c>
      <c r="F9" s="113"/>
      <c r="G9" s="113"/>
      <c r="H9" s="179"/>
      <c r="I9" s="29"/>
      <c r="J9" s="29"/>
      <c r="K9" s="35"/>
      <c r="L9" s="35"/>
      <c r="M9" s="35"/>
      <c r="N9" s="15"/>
      <c r="O9" s="15"/>
    </row>
    <row r="10" spans="2:15" s="24" customFormat="1" ht="19.5" customHeight="1">
      <c r="B10" s="48"/>
      <c r="C10" s="154"/>
      <c r="D10" s="180" t="s">
        <v>552</v>
      </c>
      <c r="E10" s="99" t="s">
        <v>553</v>
      </c>
      <c r="F10" s="144"/>
      <c r="G10" s="144"/>
      <c r="H10" s="144"/>
      <c r="I10" s="34"/>
      <c r="J10" s="70"/>
      <c r="K10" s="35"/>
      <c r="L10" s="35"/>
      <c r="M10" s="35"/>
      <c r="N10" s="15"/>
      <c r="O10" s="15"/>
    </row>
    <row r="11" spans="2:15" s="24" customFormat="1" ht="19.5" customHeight="1">
      <c r="B11" s="48"/>
      <c r="C11" s="121" t="s">
        <v>248</v>
      </c>
      <c r="D11" s="177"/>
      <c r="E11" s="99" t="s">
        <v>554</v>
      </c>
      <c r="F11" s="53"/>
      <c r="G11" s="53"/>
      <c r="H11" s="53"/>
      <c r="I11" s="34"/>
      <c r="J11" s="29"/>
      <c r="K11" s="35"/>
      <c r="L11" s="35"/>
      <c r="M11" s="35"/>
      <c r="N11" s="15"/>
      <c r="O11" s="15"/>
    </row>
    <row r="12" spans="2:15" s="24" customFormat="1" ht="19.5" customHeight="1">
      <c r="B12" s="48"/>
      <c r="C12" s="154"/>
      <c r="D12" s="178"/>
      <c r="E12" s="107"/>
      <c r="F12" s="108"/>
      <c r="G12" s="108"/>
      <c r="H12" s="108"/>
      <c r="I12" s="29"/>
      <c r="J12" s="70"/>
      <c r="K12" s="35"/>
      <c r="L12" s="35"/>
      <c r="M12" s="35"/>
      <c r="O12" s="15"/>
    </row>
    <row r="13" spans="2:15" s="24" customFormat="1" ht="19.5" customHeight="1">
      <c r="B13" s="48"/>
      <c r="C13" s="121" t="s">
        <v>255</v>
      </c>
      <c r="D13" s="177"/>
      <c r="E13" s="99" t="s">
        <v>555</v>
      </c>
      <c r="F13" s="53"/>
      <c r="G13" s="53"/>
      <c r="H13" s="53"/>
      <c r="I13" s="29"/>
      <c r="J13" s="29"/>
      <c r="K13" s="35"/>
      <c r="L13" s="35"/>
      <c r="M13" s="35"/>
      <c r="N13" s="15"/>
      <c r="O13" s="15"/>
    </row>
    <row r="14" spans="2:15" s="24" customFormat="1" ht="19.5" customHeight="1">
      <c r="B14" s="48"/>
      <c r="C14" s="154"/>
      <c r="D14" s="178"/>
      <c r="E14" s="107"/>
      <c r="F14" s="108"/>
      <c r="G14" s="108"/>
      <c r="H14" s="108"/>
      <c r="I14" s="34"/>
      <c r="J14" s="34"/>
      <c r="K14" s="35"/>
      <c r="L14" s="35"/>
      <c r="M14" s="35"/>
      <c r="N14" s="15"/>
      <c r="O14" s="15"/>
    </row>
    <row r="15" spans="2:15" s="24" customFormat="1" ht="19.5" customHeight="1">
      <c r="B15" s="48"/>
      <c r="C15" s="1"/>
      <c r="D15" s="181"/>
      <c r="E15" s="60"/>
      <c r="F15" s="1"/>
      <c r="G15" s="1"/>
      <c r="H15" s="1"/>
      <c r="I15" s="34"/>
      <c r="J15" s="34"/>
      <c r="K15" s="35"/>
      <c r="L15" s="35"/>
      <c r="M15" s="35"/>
      <c r="N15" s="15"/>
      <c r="O15" s="15"/>
    </row>
    <row r="16" spans="2:15" s="24" customFormat="1" ht="19.5" customHeight="1">
      <c r="B16" s="46"/>
      <c r="C16" s="37"/>
      <c r="D16" s="44"/>
      <c r="E16" s="39"/>
      <c r="F16" s="36"/>
      <c r="G16" s="34"/>
      <c r="H16" s="34"/>
      <c r="I16" s="34"/>
      <c r="J16" s="34"/>
      <c r="K16" s="35"/>
      <c r="L16" s="35"/>
      <c r="M16" s="35"/>
      <c r="N16" s="15"/>
      <c r="O16" s="15"/>
    </row>
    <row r="17" spans="2:15" s="24" customFormat="1" ht="17.25" customHeight="1">
      <c r="B17" s="15"/>
      <c r="C17" s="15"/>
      <c r="D17" s="41"/>
      <c r="E17" s="15"/>
      <c r="F17" s="15"/>
      <c r="G17" s="15"/>
      <c r="H17" s="15"/>
      <c r="I17" s="15"/>
      <c r="J17" s="15"/>
      <c r="K17" s="15"/>
      <c r="L17" s="15"/>
      <c r="M17" s="15"/>
      <c r="N17" s="15"/>
      <c r="O17" s="15"/>
    </row>
    <row r="18" spans="2:15" s="24" customFormat="1" ht="9.75" customHeight="1">
      <c r="B18" s="15"/>
      <c r="C18" s="15"/>
      <c r="D18" s="15"/>
      <c r="E18" s="15"/>
      <c r="F18" s="15"/>
      <c r="G18" s="15"/>
      <c r="H18" s="15"/>
      <c r="I18" s="15"/>
      <c r="J18" s="15"/>
      <c r="K18" s="15"/>
      <c r="L18" s="15"/>
      <c r="M18" s="15"/>
      <c r="N18" s="15"/>
      <c r="O18" s="15"/>
    </row>
    <row r="19" spans="2:15" s="24" customFormat="1" ht="19.5" customHeight="1">
      <c r="B19" s="106" t="s">
        <v>425</v>
      </c>
      <c r="C19" s="15"/>
      <c r="D19" s="15"/>
      <c r="E19" s="15"/>
      <c r="F19" s="15"/>
      <c r="G19" s="15"/>
      <c r="H19" s="15"/>
      <c r="I19" s="15"/>
      <c r="J19" s="15"/>
      <c r="K19" s="15"/>
      <c r="L19" s="15"/>
      <c r="M19" s="15"/>
      <c r="N19" s="15"/>
      <c r="O19" s="15"/>
    </row>
    <row r="20" spans="2:15" s="24" customFormat="1" ht="19.5" customHeight="1">
      <c r="B20" s="22"/>
      <c r="C20" s="22"/>
      <c r="D20" s="22"/>
      <c r="E20" s="22"/>
      <c r="F20" s="22"/>
      <c r="G20" s="22"/>
      <c r="H20" s="22"/>
      <c r="I20" s="22"/>
      <c r="J20" s="22"/>
      <c r="K20" s="22"/>
      <c r="L20" s="22"/>
      <c r="M20" s="22"/>
      <c r="N20" s="22"/>
      <c r="O20" s="15"/>
    </row>
    <row r="21" spans="2:15" s="24" customFormat="1" ht="19.5" customHeight="1">
      <c r="B21" s="22"/>
      <c r="C21" s="22"/>
      <c r="D21" s="22"/>
      <c r="E21" s="22"/>
      <c r="F21" s="22"/>
      <c r="G21" s="22"/>
      <c r="H21" s="22"/>
      <c r="I21" s="22"/>
      <c r="J21" s="22"/>
      <c r="K21" s="22"/>
      <c r="L21" s="22"/>
      <c r="M21" s="22"/>
      <c r="N21" s="22"/>
      <c r="O21" s="15"/>
    </row>
    <row r="22" spans="2:15" s="24" customFormat="1" ht="19.5" customHeight="1">
      <c r="B22" s="22"/>
      <c r="C22" s="22"/>
      <c r="D22" s="22"/>
      <c r="E22" s="22"/>
      <c r="F22" s="22"/>
      <c r="G22" s="22"/>
      <c r="H22" s="22"/>
      <c r="I22" s="22"/>
      <c r="J22" s="22"/>
      <c r="K22" s="22"/>
      <c r="L22" s="22"/>
      <c r="M22" s="22"/>
      <c r="N22" s="22"/>
      <c r="O22" s="15"/>
    </row>
    <row r="23" spans="2:15" ht="19.5" customHeight="1">
      <c r="B23" s="66"/>
      <c r="C23" s="66"/>
      <c r="D23" s="66"/>
      <c r="E23" s="66"/>
      <c r="F23" s="66"/>
      <c r="G23" s="66"/>
      <c r="H23" s="66"/>
      <c r="I23" s="66"/>
      <c r="J23" s="66"/>
      <c r="K23" s="66"/>
      <c r="L23" s="66"/>
      <c r="M23" s="66"/>
      <c r="N23" s="66"/>
      <c r="O23" s="23"/>
    </row>
    <row r="24" spans="2:15" ht="19.5" customHeight="1">
      <c r="B24" s="66"/>
      <c r="C24" s="66"/>
      <c r="D24" s="66"/>
      <c r="E24" s="66"/>
      <c r="F24" s="66"/>
      <c r="G24" s="66"/>
      <c r="H24" s="66"/>
      <c r="I24" s="66"/>
      <c r="J24" s="66"/>
      <c r="K24" s="66"/>
      <c r="L24" s="66"/>
      <c r="M24" s="66"/>
      <c r="N24" s="66"/>
      <c r="O24" s="23"/>
    </row>
    <row r="25" spans="2:15" ht="19.5" customHeight="1">
      <c r="B25" s="66"/>
      <c r="C25" s="66"/>
      <c r="D25" s="66"/>
      <c r="E25" s="66"/>
      <c r="F25" s="66"/>
      <c r="G25" s="66"/>
      <c r="H25" s="66"/>
      <c r="I25" s="66"/>
      <c r="J25" s="66"/>
      <c r="K25" s="66"/>
      <c r="L25" s="66"/>
      <c r="M25" s="66"/>
      <c r="N25" s="66"/>
      <c r="O25" s="23"/>
    </row>
    <row r="26" spans="2:15" ht="19.5" customHeight="1">
      <c r="B26" s="66"/>
      <c r="C26" s="66"/>
      <c r="D26" s="66"/>
      <c r="E26" s="66"/>
      <c r="F26" s="66"/>
      <c r="G26" s="66"/>
      <c r="H26" s="66"/>
      <c r="I26" s="66"/>
      <c r="J26" s="66"/>
      <c r="K26" s="66"/>
      <c r="L26" s="66"/>
      <c r="M26" s="66"/>
      <c r="N26" s="66"/>
      <c r="O26" s="23"/>
    </row>
    <row r="27" spans="2:15" ht="19.5" customHeight="1">
      <c r="B27" s="66"/>
      <c r="C27" s="66"/>
      <c r="D27" s="66"/>
      <c r="E27" s="66"/>
      <c r="F27" s="66"/>
      <c r="G27" s="66"/>
      <c r="H27" s="66"/>
      <c r="I27" s="23"/>
      <c r="O27" s="23"/>
    </row>
    <row r="28" spans="2:15" ht="18.75" customHeight="1">
      <c r="B28" s="66"/>
      <c r="C28" s="66"/>
      <c r="D28" s="66"/>
      <c r="E28" s="66"/>
      <c r="F28" s="66"/>
      <c r="G28" s="66"/>
      <c r="H28" s="66"/>
      <c r="I28" s="23"/>
    </row>
    <row r="29" spans="2:15" ht="18.75" customHeight="1">
      <c r="B29" s="66"/>
      <c r="C29" s="66"/>
      <c r="D29" s="66"/>
      <c r="E29" s="66"/>
      <c r="F29" s="66"/>
      <c r="G29" s="66"/>
      <c r="H29" s="66"/>
      <c r="I29" s="23"/>
    </row>
    <row r="30" spans="2:15" ht="18.75" customHeight="1"/>
  </sheetData>
  <mergeCells count="4">
    <mergeCell ref="B2:M2"/>
    <mergeCell ref="K4:K5"/>
    <mergeCell ref="L4:L5"/>
    <mergeCell ref="M4:M5"/>
  </mergeCells>
  <phoneticPr fontId="1"/>
  <hyperlinks>
    <hyperlink ref="B19" location="はじめに!A1" display="★目的別使用申請様式チャート図に戻る"/>
    <hyperlink ref="C6:E6" location="様式⑨事業成果!A1" display="Ⅰ.事業成果の報告書"/>
    <hyperlink ref="C7:E7" location="'⑨1.事業内容(BM) '!A1" display="１．"/>
    <hyperlink ref="D9:H9" location="'⑨2.目標と成果(BM)'!B2" display="①"/>
    <hyperlink ref="D10:H10" location="'⑨2.目標と成果(BM)'!B11" display="②"/>
    <hyperlink ref="C11:E11" location="'⑨3.評価分析(BM)'!A1" display="３．"/>
    <hyperlink ref="C13:E13" location="'⑨4.活動方針(BM)'!A1" display="４．"/>
  </hyperlinks>
  <pageMargins left="0.59055118110236227" right="0.39370078740157483" top="0.74803149606299213" bottom="0.23" header="0.31496062992125984" footer="0.15748031496062992"/>
  <pageSetup paperSize="9" scale="94" orientation="landscape" cellComments="asDisplayed" horizontalDpi="300" verticalDpi="300" r:id="rId1"/>
  <headerFooter>
    <oddHeader>&amp;Lチェックリスト</oddHeader>
  </headerFooter>
  <rowBreaks count="1" manualBreakCount="1">
    <brk id="17"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2"/>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10.75" style="700" customWidth="1"/>
    <col min="5" max="5" width="9" style="700" customWidth="1"/>
    <col min="6" max="6" width="6.625" style="700" customWidth="1"/>
    <col min="7" max="7" width="9.375" style="700" customWidth="1"/>
    <col min="8" max="8" width="10.625" style="700" customWidth="1"/>
    <col min="9" max="9" width="16.625" style="700" customWidth="1"/>
    <col min="10" max="10" width="14" style="700" customWidth="1"/>
    <col min="11" max="11" width="12.75" style="700" customWidth="1"/>
    <col min="12" max="13" width="9.875" style="700" customWidth="1"/>
    <col min="14" max="14" width="9" style="700"/>
    <col min="15" max="15" width="1.625" style="700" customWidth="1"/>
    <col min="16" max="16384" width="9" style="700"/>
  </cols>
  <sheetData>
    <row r="1" spans="2:15" ht="9" customHeight="1"/>
    <row r="2" spans="2:15" ht="19.5" customHeight="1">
      <c r="B2" s="709"/>
      <c r="C2" s="701"/>
      <c r="D2" s="701"/>
      <c r="E2" s="701"/>
      <c r="F2" s="701"/>
      <c r="G2" s="701"/>
      <c r="H2" s="701"/>
      <c r="O2" s="701"/>
    </row>
    <row r="3" spans="2:15" ht="22.5" customHeight="1">
      <c r="L3" s="702" t="s">
        <v>115</v>
      </c>
      <c r="M3" s="702"/>
      <c r="O3" s="701"/>
    </row>
    <row r="4" spans="2:15" ht="22.5" customHeight="1">
      <c r="B4" s="701"/>
      <c r="C4" s="701"/>
      <c r="D4" s="701"/>
      <c r="E4" s="701"/>
      <c r="F4" s="701"/>
      <c r="G4" s="701"/>
      <c r="H4" s="701"/>
      <c r="I4" s="701"/>
      <c r="J4" s="701"/>
      <c r="K4" s="701"/>
      <c r="L4" s="701"/>
      <c r="M4" s="701"/>
      <c r="O4" s="701"/>
    </row>
    <row r="5" spans="2:15" ht="22.5" customHeight="1">
      <c r="B5" s="703" t="s">
        <v>35</v>
      </c>
      <c r="C5" s="701"/>
      <c r="D5" s="701"/>
      <c r="E5" s="701"/>
      <c r="F5" s="701"/>
      <c r="G5" s="701"/>
      <c r="H5" s="701"/>
      <c r="I5" s="701"/>
      <c r="J5" s="701"/>
      <c r="K5" s="701"/>
      <c r="L5" s="701"/>
      <c r="M5" s="701"/>
      <c r="O5" s="701"/>
    </row>
    <row r="6" spans="2:15" ht="22.5" customHeight="1">
      <c r="B6" s="701"/>
      <c r="C6" s="701"/>
      <c r="D6" s="701"/>
      <c r="E6" s="701"/>
      <c r="F6" s="701"/>
      <c r="G6" s="701"/>
      <c r="H6" s="701"/>
      <c r="I6" s="701"/>
      <c r="J6" s="701"/>
      <c r="K6" s="701"/>
      <c r="L6" s="701"/>
      <c r="M6" s="701"/>
      <c r="O6" s="701"/>
    </row>
    <row r="7" spans="2:15" ht="22.5" customHeight="1">
      <c r="B7" s="701"/>
      <c r="C7" s="701"/>
      <c r="D7" s="701"/>
      <c r="E7" s="701"/>
      <c r="F7" s="701"/>
      <c r="G7" s="701"/>
      <c r="H7" s="701"/>
      <c r="I7" s="701"/>
      <c r="J7" s="701"/>
      <c r="K7" s="701"/>
      <c r="L7" s="701"/>
      <c r="M7" s="701"/>
      <c r="O7" s="701"/>
    </row>
    <row r="8" spans="2:15" ht="22.5" customHeight="1">
      <c r="B8" s="701"/>
      <c r="C8" s="701"/>
      <c r="D8" s="701"/>
      <c r="E8" s="701"/>
      <c r="F8" s="701"/>
      <c r="G8" s="701"/>
      <c r="I8" s="1163" t="s">
        <v>34</v>
      </c>
      <c r="J8" s="1167" t="str">
        <f>IF(様式①申請!J8="","",様式①申請!J8)</f>
        <v/>
      </c>
      <c r="K8" s="984"/>
      <c r="L8" s="984"/>
      <c r="M8" s="984"/>
      <c r="N8" s="984"/>
      <c r="O8" s="701"/>
    </row>
    <row r="9" spans="2:15" ht="28.5" customHeight="1">
      <c r="B9" s="701"/>
      <c r="C9" s="701"/>
      <c r="D9" s="701"/>
      <c r="E9" s="701"/>
      <c r="F9" s="701"/>
      <c r="G9" s="701"/>
      <c r="I9" s="704" t="s">
        <v>33</v>
      </c>
      <c r="J9" s="1247" t="str">
        <f>IF(様式①申請!J9="","",様式①申請!J9)</f>
        <v/>
      </c>
      <c r="K9" s="1248"/>
      <c r="L9" s="1248"/>
      <c r="M9" s="1248"/>
      <c r="N9" s="1248"/>
      <c r="O9" s="701"/>
    </row>
    <row r="10" spans="2:15" ht="22.5" customHeight="1">
      <c r="O10" s="701"/>
    </row>
    <row r="11" spans="2:15" ht="22.5" customHeight="1">
      <c r="C11" s="701"/>
      <c r="D11" s="701"/>
      <c r="E11" s="701"/>
      <c r="F11" s="701"/>
      <c r="G11" s="701"/>
      <c r="H11" s="701"/>
      <c r="I11" s="701"/>
      <c r="J11" s="701"/>
      <c r="L11" s="701"/>
      <c r="M11" s="701"/>
      <c r="O11" s="701"/>
    </row>
    <row r="12" spans="2:15" ht="22.5" customHeight="1">
      <c r="B12" s="701"/>
      <c r="E12" s="1164" t="s">
        <v>426</v>
      </c>
      <c r="G12" s="701"/>
      <c r="H12" s="701"/>
      <c r="I12" s="701"/>
      <c r="J12" s="701"/>
      <c r="K12" s="1017"/>
      <c r="O12" s="701"/>
    </row>
    <row r="13" spans="2:15" ht="22.5" customHeight="1">
      <c r="B13" s="701"/>
      <c r="C13" s="1165"/>
      <c r="D13" s="1165"/>
      <c r="E13" s="1165"/>
      <c r="F13" s="1165"/>
      <c r="G13" s="1165"/>
      <c r="I13" s="1165"/>
      <c r="J13" s="701"/>
      <c r="L13" s="701"/>
      <c r="M13" s="701"/>
      <c r="O13" s="701"/>
    </row>
    <row r="14" spans="2:15" ht="22.5" customHeight="1">
      <c r="B14" s="701"/>
      <c r="C14" s="701"/>
      <c r="D14" s="701"/>
      <c r="E14" s="701"/>
      <c r="F14" s="701"/>
      <c r="G14" s="701"/>
      <c r="H14" s="701"/>
      <c r="I14" s="701"/>
      <c r="J14" s="701"/>
      <c r="L14" s="701"/>
      <c r="M14" s="701"/>
      <c r="O14" s="701"/>
    </row>
    <row r="15" spans="2:15" ht="22.5" customHeight="1">
      <c r="B15" s="701"/>
      <c r="D15" s="701"/>
      <c r="E15" s="701"/>
      <c r="F15" s="701"/>
      <c r="G15" s="701"/>
      <c r="H15" s="701"/>
      <c r="I15" s="701"/>
      <c r="J15" s="701"/>
      <c r="L15" s="701"/>
      <c r="M15" s="701"/>
      <c r="O15" s="701"/>
    </row>
    <row r="16" spans="2:15" ht="22.5" customHeight="1">
      <c r="B16" s="701"/>
      <c r="C16" s="701"/>
      <c r="D16" s="1165" t="s">
        <v>443</v>
      </c>
      <c r="E16" s="701"/>
      <c r="F16" s="701"/>
      <c r="G16" s="701"/>
      <c r="H16" s="701"/>
      <c r="I16" s="701"/>
      <c r="J16" s="701"/>
      <c r="L16" s="701"/>
      <c r="M16" s="701"/>
      <c r="O16" s="701"/>
    </row>
    <row r="17" spans="2:15" ht="22.5" customHeight="1">
      <c r="B17" s="701"/>
      <c r="C17" s="701"/>
      <c r="D17" s="1165"/>
      <c r="E17" s="701"/>
      <c r="F17" s="701"/>
      <c r="G17" s="701"/>
      <c r="H17" s="701"/>
      <c r="I17" s="701"/>
      <c r="J17" s="701"/>
      <c r="L17" s="701"/>
      <c r="M17" s="701"/>
      <c r="O17" s="701"/>
    </row>
    <row r="18" spans="2:15" ht="22.5" customHeight="1">
      <c r="B18" s="701"/>
      <c r="C18" s="701"/>
      <c r="D18" s="1165"/>
      <c r="E18" s="701"/>
      <c r="F18" s="701"/>
      <c r="G18" s="701"/>
      <c r="H18" s="701"/>
      <c r="I18" s="701"/>
      <c r="J18" s="701"/>
      <c r="L18" s="701"/>
      <c r="M18" s="701"/>
      <c r="O18" s="701"/>
    </row>
    <row r="19" spans="2:15" ht="22.5" customHeight="1">
      <c r="B19" s="701"/>
      <c r="C19" s="701"/>
      <c r="D19" s="1165"/>
      <c r="E19" s="701"/>
      <c r="F19" s="701"/>
      <c r="G19" s="701"/>
      <c r="H19" s="701"/>
      <c r="I19" s="701"/>
      <c r="J19" s="701"/>
      <c r="L19" s="701"/>
      <c r="M19" s="701"/>
      <c r="O19" s="701"/>
    </row>
    <row r="20" spans="2:15" ht="22.5" customHeight="1">
      <c r="B20" s="701"/>
      <c r="C20" s="701"/>
      <c r="D20" s="1165"/>
      <c r="E20" s="701"/>
      <c r="F20" s="701"/>
      <c r="G20" s="701"/>
      <c r="H20" s="701"/>
      <c r="I20" s="701"/>
      <c r="J20" s="701"/>
      <c r="L20" s="701"/>
      <c r="M20" s="701"/>
      <c r="O20" s="701"/>
    </row>
    <row r="21" spans="2:15" ht="22.5" customHeight="1">
      <c r="B21" s="701"/>
      <c r="C21" s="701"/>
      <c r="D21" s="1165"/>
      <c r="E21" s="701"/>
      <c r="F21" s="701"/>
      <c r="G21" s="701"/>
      <c r="H21" s="701"/>
      <c r="I21" s="701"/>
      <c r="J21" s="701"/>
      <c r="L21" s="701"/>
      <c r="M21" s="701"/>
      <c r="O21" s="701"/>
    </row>
    <row r="22" spans="2:15" ht="22.5" customHeight="1">
      <c r="B22" s="701"/>
      <c r="C22" s="701"/>
      <c r="D22" s="1165"/>
      <c r="E22" s="701"/>
      <c r="F22" s="701"/>
      <c r="G22" s="701"/>
      <c r="H22" s="701"/>
      <c r="I22" s="701"/>
      <c r="J22" s="701"/>
      <c r="L22" s="701"/>
      <c r="M22" s="701"/>
      <c r="O22" s="701"/>
    </row>
    <row r="23" spans="2:15" ht="22.5" customHeight="1">
      <c r="B23" s="701"/>
      <c r="C23" s="701"/>
      <c r="E23" s="701"/>
      <c r="F23" s="701"/>
      <c r="G23" s="701"/>
      <c r="H23" s="701"/>
      <c r="I23" s="701"/>
      <c r="J23" s="701"/>
      <c r="K23" s="701"/>
      <c r="L23" s="701"/>
      <c r="M23" s="701"/>
      <c r="O23" s="701"/>
    </row>
    <row r="24" spans="2:15" ht="22.5" customHeight="1">
      <c r="B24" s="701"/>
      <c r="C24" s="701"/>
      <c r="D24" s="701"/>
      <c r="E24" s="701"/>
      <c r="F24" s="701"/>
      <c r="G24" s="701"/>
      <c r="H24" s="701"/>
      <c r="I24" s="701"/>
      <c r="J24" s="701"/>
      <c r="K24" s="701"/>
      <c r="L24" s="701"/>
      <c r="M24" s="701"/>
      <c r="N24" s="701"/>
      <c r="O24" s="701"/>
    </row>
    <row r="25" spans="2:15" ht="11.25" customHeight="1">
      <c r="B25" s="701"/>
      <c r="C25" s="701"/>
      <c r="D25" s="701"/>
      <c r="E25" s="701"/>
      <c r="F25" s="701"/>
      <c r="G25" s="701"/>
      <c r="H25" s="701"/>
      <c r="I25" s="701"/>
      <c r="J25" s="701"/>
      <c r="K25" s="701"/>
      <c r="L25" s="701"/>
      <c r="M25" s="701"/>
      <c r="O25" s="701"/>
    </row>
    <row r="26" spans="2:15" ht="8.25" customHeight="1">
      <c r="B26" s="701"/>
      <c r="C26" s="701"/>
      <c r="D26" s="701"/>
      <c r="E26" s="701"/>
      <c r="F26" s="701"/>
      <c r="G26" s="701"/>
      <c r="H26" s="701"/>
      <c r="I26" s="701"/>
      <c r="J26" s="701"/>
      <c r="K26" s="701"/>
      <c r="L26" s="701"/>
      <c r="M26" s="701"/>
      <c r="O26" s="701"/>
    </row>
    <row r="27" spans="2:15" ht="19.5" customHeight="1">
      <c r="B27" s="701"/>
      <c r="C27" s="701"/>
      <c r="D27" s="701"/>
      <c r="E27" s="701"/>
      <c r="F27" s="701"/>
      <c r="G27" s="701"/>
      <c r="H27" s="701"/>
      <c r="I27" s="701"/>
      <c r="J27" s="701"/>
      <c r="K27" s="701"/>
      <c r="L27" s="701"/>
      <c r="M27" s="701"/>
      <c r="O27" s="701"/>
    </row>
    <row r="28" spans="2:15" ht="19.5" customHeight="1">
      <c r="B28" s="701"/>
      <c r="C28" s="701"/>
      <c r="D28" s="701"/>
      <c r="E28" s="701"/>
      <c r="F28" s="701"/>
      <c r="G28" s="701"/>
      <c r="H28" s="701"/>
      <c r="I28" s="701"/>
      <c r="J28" s="701"/>
      <c r="K28" s="701"/>
      <c r="L28" s="701"/>
      <c r="M28" s="701"/>
      <c r="O28" s="701"/>
    </row>
    <row r="29" spans="2:15" ht="19.5" customHeight="1">
      <c r="C29" s="701"/>
      <c r="D29" s="701"/>
      <c r="E29" s="701"/>
      <c r="F29" s="701"/>
      <c r="G29" s="701"/>
      <c r="H29" s="701"/>
      <c r="I29" s="701"/>
      <c r="J29" s="701"/>
      <c r="K29" s="701"/>
      <c r="L29" s="701"/>
      <c r="M29" s="701"/>
      <c r="O29" s="701"/>
    </row>
    <row r="30" spans="2:15" ht="19.5" customHeight="1">
      <c r="B30" s="701"/>
      <c r="C30" s="701"/>
      <c r="D30" s="701"/>
      <c r="E30" s="701"/>
      <c r="F30" s="701"/>
      <c r="G30" s="701"/>
      <c r="H30" s="701"/>
      <c r="I30" s="701"/>
      <c r="J30" s="701"/>
      <c r="K30" s="701"/>
      <c r="L30" s="701"/>
      <c r="M30" s="701"/>
      <c r="O30" s="701"/>
    </row>
    <row r="31" spans="2:15" ht="19.5" customHeight="1">
      <c r="B31" s="701"/>
      <c r="C31" s="701"/>
      <c r="D31" s="701"/>
      <c r="E31" s="701"/>
      <c r="F31" s="701"/>
      <c r="G31" s="701"/>
      <c r="H31" s="701"/>
      <c r="I31" s="701"/>
      <c r="J31" s="701"/>
      <c r="K31" s="701"/>
      <c r="L31" s="701"/>
      <c r="M31" s="701"/>
      <c r="O31" s="701"/>
    </row>
    <row r="32" spans="2:15" ht="19.5" customHeight="1">
      <c r="B32" s="712"/>
      <c r="C32" s="712"/>
      <c r="D32" s="712"/>
      <c r="E32" s="712"/>
      <c r="F32" s="712"/>
      <c r="G32" s="712"/>
      <c r="H32" s="712"/>
      <c r="I32" s="712"/>
      <c r="J32" s="712"/>
      <c r="K32" s="712"/>
      <c r="L32" s="712"/>
      <c r="M32" s="712"/>
      <c r="O32" s="701"/>
    </row>
    <row r="33" spans="2:15" ht="19.5" customHeight="1">
      <c r="B33" s="712"/>
      <c r="C33" s="712"/>
      <c r="D33" s="712"/>
      <c r="E33" s="712"/>
      <c r="F33" s="712"/>
      <c r="G33" s="712"/>
      <c r="H33" s="712"/>
      <c r="I33" s="712"/>
      <c r="J33" s="712"/>
      <c r="K33" s="712"/>
      <c r="L33" s="712"/>
      <c r="M33" s="712"/>
      <c r="O33" s="701"/>
    </row>
    <row r="34" spans="2:15" ht="19.5" customHeight="1">
      <c r="B34" s="712"/>
      <c r="C34" s="712"/>
      <c r="D34" s="712"/>
      <c r="E34" s="712"/>
      <c r="F34" s="712"/>
      <c r="G34" s="712"/>
      <c r="H34" s="712"/>
      <c r="I34" s="712"/>
      <c r="J34" s="712"/>
      <c r="K34" s="712"/>
      <c r="L34" s="712"/>
      <c r="M34" s="712"/>
      <c r="O34" s="701"/>
    </row>
    <row r="35" spans="2:15" ht="19.5" customHeight="1">
      <c r="B35" s="712"/>
      <c r="C35" s="712"/>
      <c r="D35" s="712"/>
      <c r="E35" s="712"/>
      <c r="F35" s="712"/>
      <c r="G35" s="712"/>
      <c r="H35" s="712"/>
      <c r="I35" s="712"/>
      <c r="J35" s="712"/>
      <c r="K35" s="712"/>
      <c r="L35" s="712"/>
      <c r="M35" s="712"/>
      <c r="O35" s="701"/>
    </row>
    <row r="36" spans="2:15" ht="19.5" customHeight="1">
      <c r="B36" s="712"/>
      <c r="C36" s="712"/>
      <c r="D36" s="712"/>
      <c r="E36" s="712"/>
      <c r="F36" s="712"/>
      <c r="G36" s="712"/>
      <c r="H36" s="712"/>
      <c r="I36" s="712"/>
      <c r="J36" s="712"/>
      <c r="K36" s="712"/>
      <c r="L36" s="712"/>
      <c r="M36" s="712"/>
      <c r="O36" s="701"/>
    </row>
    <row r="37" spans="2:15" ht="19.5" customHeight="1">
      <c r="B37" s="712"/>
      <c r="C37" s="712"/>
      <c r="D37" s="712"/>
      <c r="E37" s="712"/>
      <c r="F37" s="712"/>
      <c r="G37" s="712"/>
      <c r="H37" s="712"/>
      <c r="I37" s="712"/>
      <c r="J37" s="712"/>
      <c r="K37" s="712"/>
      <c r="L37" s="712"/>
      <c r="M37" s="712"/>
      <c r="O37" s="701"/>
    </row>
    <row r="38" spans="2:15" ht="19.5" customHeight="1">
      <c r="B38" s="712"/>
      <c r="C38" s="712"/>
      <c r="D38" s="712"/>
      <c r="E38" s="712"/>
      <c r="F38" s="712"/>
      <c r="G38" s="712"/>
      <c r="H38" s="712"/>
      <c r="I38" s="712"/>
      <c r="J38" s="712"/>
      <c r="K38" s="712"/>
      <c r="L38" s="712"/>
      <c r="M38" s="712"/>
      <c r="O38" s="701"/>
    </row>
    <row r="39" spans="2:15" ht="19.5" customHeight="1">
      <c r="B39" s="712"/>
      <c r="C39" s="712"/>
      <c r="D39" s="712"/>
      <c r="E39" s="712"/>
      <c r="F39" s="712"/>
      <c r="G39" s="712"/>
      <c r="H39" s="712"/>
      <c r="I39" s="712"/>
      <c r="J39" s="701"/>
      <c r="O39" s="701"/>
    </row>
    <row r="40" spans="2:15" ht="18.75" customHeight="1">
      <c r="B40" s="712"/>
      <c r="C40" s="712"/>
      <c r="D40" s="712"/>
      <c r="E40" s="712"/>
      <c r="F40" s="712"/>
      <c r="G40" s="712"/>
      <c r="H40" s="712"/>
      <c r="I40" s="712"/>
      <c r="J40" s="701"/>
    </row>
    <row r="41" spans="2:15" ht="18.75" customHeight="1">
      <c r="B41" s="712"/>
      <c r="C41" s="712"/>
      <c r="D41" s="712"/>
      <c r="E41" s="712"/>
      <c r="F41" s="712"/>
      <c r="G41" s="712"/>
      <c r="H41" s="712"/>
      <c r="I41" s="712"/>
      <c r="J41" s="701"/>
    </row>
    <row r="42" spans="2:15" ht="18.75" customHeight="1"/>
  </sheetData>
  <sheetProtection algorithmName="SHA-512" hashValue="cHb85FLcyTywgzOuesPbTuv57GTCIb1Y3/GZrJS/9OquNS1/mmRmx2Aa8DFXdn9Yq4mcSyW3BR1OaQ61PcNkBw==" saltValue="nZgkS9PCQ+UQgIcSLU7wKQ==" spinCount="100000" sheet="1" scenarios="1" formatCells="0" formatColumns="0" formatRows="0"/>
  <mergeCells count="3">
    <mergeCell ref="L3:M3"/>
    <mergeCell ref="J8:N8"/>
    <mergeCell ref="J9:N9"/>
  </mergeCells>
  <phoneticPr fontId="1"/>
  <conditionalFormatting sqref="L3:M3">
    <cfRule type="containsText" dxfId="18" priority="1" operator="containsText" text="日付を入力してください">
      <formula>NOT(ISERROR(SEARCH("日付を入力してください",L3)))</formula>
    </cfRule>
  </conditionalFormatting>
  <dataValidations count="1">
    <dataValidation allowBlank="1" showInputMessage="1" showErrorMessage="1" promptTitle="西暦で入力してください。" prompt="例：2021/1/1" sqref="L3:M3"/>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3"/>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23.625" style="214" customWidth="1"/>
    <col min="4" max="4" width="18.5" style="214" customWidth="1"/>
    <col min="5" max="5" width="12.5" style="214" customWidth="1"/>
    <col min="6" max="6" width="10.125" style="214" customWidth="1"/>
    <col min="7" max="9" width="11.125" style="1249" customWidth="1"/>
    <col min="10" max="10" width="16.875" style="1249" customWidth="1"/>
    <col min="11" max="11" width="1.625" style="619" customWidth="1"/>
    <col min="12" max="16384" width="9" style="619"/>
  </cols>
  <sheetData>
    <row r="1" spans="1:15" ht="8.25" customHeight="1"/>
    <row r="2" spans="1:15" ht="16.5" customHeight="1" thickBot="1">
      <c r="B2" s="364" t="s">
        <v>445</v>
      </c>
      <c r="K2" s="931"/>
      <c r="N2" s="931"/>
      <c r="O2" s="999"/>
    </row>
    <row r="3" spans="1:15" ht="22.5" customHeight="1">
      <c r="A3" s="619" t="s">
        <v>17</v>
      </c>
      <c r="B3" s="742" t="s">
        <v>16</v>
      </c>
      <c r="C3" s="366" t="s">
        <v>340</v>
      </c>
      <c r="D3" s="367"/>
      <c r="E3" s="368" t="s">
        <v>177</v>
      </c>
      <c r="F3" s="368" t="s">
        <v>21</v>
      </c>
      <c r="G3" s="372" t="s">
        <v>427</v>
      </c>
      <c r="H3" s="372"/>
      <c r="I3" s="372"/>
      <c r="J3" s="373"/>
    </row>
    <row r="4" spans="1:15" ht="28.5" customHeight="1" thickBot="1">
      <c r="B4" s="745"/>
      <c r="C4" s="376" t="s">
        <v>296</v>
      </c>
      <c r="D4" s="376" t="s">
        <v>122</v>
      </c>
      <c r="E4" s="377"/>
      <c r="F4" s="377"/>
      <c r="G4" s="381"/>
      <c r="H4" s="381"/>
      <c r="I4" s="381"/>
      <c r="J4" s="382"/>
    </row>
    <row r="5" spans="1:15" ht="100.5" customHeight="1">
      <c r="B5" s="1256" t="str">
        <f>IF('⑥4.実施内容（BM）'!B5="","",'⑥4.実施内容（BM）'!B5)</f>
        <v/>
      </c>
      <c r="C5" s="727" t="str">
        <f>IF('⑥4.実施内容（BM）'!C5="","",'⑥4.実施内容（BM）'!C5)</f>
        <v/>
      </c>
      <c r="D5" s="991" t="str">
        <f>IF('⑥4.実施内容（BM）'!D5="","",'⑥4.実施内容（BM）'!D5)</f>
        <v/>
      </c>
      <c r="E5" s="729" t="str">
        <f>IF('⑥4.実施内容（BM）'!F5="","",'⑥4.実施内容（BM）'!F5)</f>
        <v/>
      </c>
      <c r="F5" s="729" t="str">
        <f>IF('⑥4.実施内容（BM）'!G5="","",'⑥4.実施内容（BM）'!G5)</f>
        <v/>
      </c>
      <c r="G5" s="1250"/>
      <c r="H5" s="1250"/>
      <c r="I5" s="1250"/>
      <c r="J5" s="1251"/>
    </row>
    <row r="6" spans="1:15" ht="100.5" customHeight="1">
      <c r="B6" s="1257" t="str">
        <f>IF('⑥4.実施内容（BM）'!B6="","",'⑥4.実施内容（BM）'!B6)</f>
        <v/>
      </c>
      <c r="C6" s="731" t="str">
        <f>IF('⑥4.実施内容（BM）'!C6="","",'⑥4.実施内容（BM）'!C6)</f>
        <v/>
      </c>
      <c r="D6" s="993" t="str">
        <f>IF('⑥4.実施内容（BM）'!D6="","",'⑥4.実施内容（BM）'!D6)</f>
        <v/>
      </c>
      <c r="E6" s="733" t="str">
        <f>IF('⑥4.実施内容（BM）'!F6="","",'⑥4.実施内容（BM）'!F6)</f>
        <v/>
      </c>
      <c r="F6" s="733" t="str">
        <f>IF('⑥4.実施内容（BM）'!G6="","",'⑥4.実施内容（BM）'!G6)</f>
        <v/>
      </c>
      <c r="G6" s="1252"/>
      <c r="H6" s="1252"/>
      <c r="I6" s="1252"/>
      <c r="J6" s="1253"/>
    </row>
    <row r="7" spans="1:15" ht="100.5" customHeight="1">
      <c r="B7" s="1257" t="str">
        <f>IF('⑥4.実施内容（BM）'!B7="","",'⑥4.実施内容（BM）'!B7)</f>
        <v/>
      </c>
      <c r="C7" s="731" t="str">
        <f>IF('⑥4.実施内容（BM）'!C7="","",'⑥4.実施内容（BM）'!C7)</f>
        <v/>
      </c>
      <c r="D7" s="995" t="str">
        <f>IF('⑥4.実施内容（BM）'!D7="","",'⑥4.実施内容（BM）'!D7)</f>
        <v/>
      </c>
      <c r="E7" s="735" t="str">
        <f>IF('⑥4.実施内容（BM）'!F7="","",'⑥4.実施内容（BM）'!F7)</f>
        <v/>
      </c>
      <c r="F7" s="735" t="str">
        <f>IF('⑥4.実施内容（BM）'!G7="","",'⑥4.実施内容（BM）'!G7)</f>
        <v/>
      </c>
      <c r="G7" s="1252"/>
      <c r="H7" s="1252"/>
      <c r="I7" s="1252"/>
      <c r="J7" s="1253"/>
    </row>
    <row r="8" spans="1:15" ht="100.5" customHeight="1" thickBot="1">
      <c r="B8" s="1258" t="str">
        <f>IF('⑥4.実施内容（BM）'!B8="","",'⑥4.実施内容（BM）'!B8)</f>
        <v/>
      </c>
      <c r="C8" s="736" t="str">
        <f>IF('⑥4.実施内容（BM）'!C8="","",'⑥4.実施内容（BM）'!C8)</f>
        <v/>
      </c>
      <c r="D8" s="736" t="str">
        <f>IF('⑥4.実施内容（BM）'!D8="","",'⑥4.実施内容（BM）'!D8)</f>
        <v/>
      </c>
      <c r="E8" s="738" t="str">
        <f>IF('⑥4.実施内容（BM）'!F8="","",'⑥4.実施内容（BM）'!F8)</f>
        <v/>
      </c>
      <c r="F8" s="738" t="str">
        <f>IF('⑥4.実施内容（BM）'!G8="","",'⑥4.実施内容（BM）'!G8)</f>
        <v/>
      </c>
      <c r="G8" s="1254"/>
      <c r="H8" s="1254"/>
      <c r="I8" s="1254"/>
      <c r="J8" s="1255"/>
    </row>
    <row r="9" spans="1:15" s="214" customFormat="1" ht="3.75" customHeight="1">
      <c r="B9" s="499"/>
      <c r="C9" s="363"/>
      <c r="G9" s="1249"/>
      <c r="H9" s="1249"/>
      <c r="I9" s="1249"/>
      <c r="J9" s="1249"/>
    </row>
    <row r="10" spans="1:15" s="214" customFormat="1" ht="17.25" customHeight="1">
      <c r="B10" s="499"/>
      <c r="C10" s="363"/>
      <c r="G10" s="1249"/>
      <c r="H10" s="1249"/>
      <c r="I10" s="1249"/>
      <c r="J10" s="1249"/>
    </row>
    <row r="11" spans="1:15" s="214" customFormat="1" ht="17.25" customHeight="1">
      <c r="B11" s="499"/>
      <c r="C11" s="363"/>
      <c r="G11" s="1249"/>
      <c r="H11" s="1249"/>
      <c r="I11" s="1249"/>
      <c r="J11" s="1249"/>
    </row>
    <row r="12" spans="1:15" s="214" customFormat="1" ht="17.25" customHeight="1">
      <c r="B12" s="499"/>
      <c r="C12" s="363"/>
      <c r="G12" s="1249"/>
      <c r="H12" s="1249"/>
      <c r="I12" s="1249"/>
      <c r="J12" s="1249"/>
    </row>
    <row r="13" spans="1:15">
      <c r="B13" s="405"/>
    </row>
  </sheetData>
  <sheetProtection algorithmName="SHA-512" hashValue="IFHHxhItbTmylUyZejtBKKfHLSkz3uPVqDaSxdfgDi+8RStjQT3kljPND/8SvvU+EbgE4uAgNf2I1juBbgjnUQ==" saltValue="VZcN73rBX1GF8XrGFoSAYg==" spinCount="100000" sheet="1" scenarios="1" formatCells="0" formatColumns="0" formatRows="0"/>
  <mergeCells count="9">
    <mergeCell ref="G8:J8"/>
    <mergeCell ref="B3:B4"/>
    <mergeCell ref="G3:J4"/>
    <mergeCell ref="G5:J5"/>
    <mergeCell ref="G6:J6"/>
    <mergeCell ref="G7:J7"/>
    <mergeCell ref="C3:D3"/>
    <mergeCell ref="E3:E4"/>
    <mergeCell ref="F3:F4"/>
  </mergeCells>
  <phoneticPr fontId="1"/>
  <pageMargins left="0.59055118110236227" right="0.39370078740157483" top="0.74803149606299213" bottom="0.31496062992125984" header="0.31496062992125984" footer="0.15748031496062992"/>
  <pageSetup paperSize="9" fitToHeight="0" orientation="landscape" r:id="rId1"/>
  <headerFooter>
    <oddHeader>&amp;L様式９（関係書類1）</oddHeader>
    <oddFooter xml:space="preserve">&amp;C&amp;"ＭＳ Ｐゴシック,標準"&amp;10&amp;P / &amp;N </oddFooter>
  </headerFooter>
  <extLst>
    <ext xmlns:x14="http://schemas.microsoft.com/office/spreadsheetml/2009/9/main" uri="{78C0D931-6437-407d-A8EE-F0AAD7539E65}">
      <x14:conditionalFormattings>
        <x14:conditionalFormatting xmlns:xm="http://schemas.microsoft.com/office/excel/2006/main">
          <x14:cfRule type="expression" priority="4" id="{AB0BCA1B-5A78-420A-A1B1-FB8946A3643F}">
            <xm:f>'⑥4.実施内容（BM）'!$C$5=0</xm:f>
            <x14:dxf>
              <numFmt numFmtId="180" formatCode=";;;"/>
            </x14:dxf>
          </x14:cfRule>
          <xm:sqref>C5:D5</xm:sqref>
        </x14:conditionalFormatting>
        <x14:conditionalFormatting xmlns:xm="http://schemas.microsoft.com/office/excel/2006/main">
          <x14:cfRule type="expression" priority="3" id="{6575A740-9347-4E21-B701-5AA1E4A3AD52}">
            <xm:f>'⑥4.実施内容（BM）'!$C$6=0</xm:f>
            <x14:dxf>
              <numFmt numFmtId="180" formatCode=";;;"/>
            </x14:dxf>
          </x14:cfRule>
          <xm:sqref>C6:D6</xm:sqref>
        </x14:conditionalFormatting>
        <x14:conditionalFormatting xmlns:xm="http://schemas.microsoft.com/office/excel/2006/main">
          <x14:cfRule type="expression" priority="2" id="{B4E3E63C-EED0-48B7-BFB5-1D343A2CF336}">
            <xm:f>'⑥4.実施内容（BM）'!$C$7=0</xm:f>
            <x14:dxf>
              <numFmt numFmtId="180" formatCode=";;;"/>
            </x14:dxf>
          </x14:cfRule>
          <xm:sqref>C7:D7</xm:sqref>
        </x14:conditionalFormatting>
        <x14:conditionalFormatting xmlns:xm="http://schemas.microsoft.com/office/excel/2006/main">
          <x14:cfRule type="expression" priority="1" id="{7027F661-BCE6-4CD3-94E4-751E44706467}">
            <xm:f>'⑥4.実施内容（BM）'!$C$8=0</xm:f>
            <x14:dxf>
              <numFmt numFmtId="180" formatCode=";;;"/>
            </x14:dxf>
          </x14:cfRule>
          <xm:sqref>C8:D8</xm:sqref>
        </x14:conditionalFormatting>
      </x14:conditionalFormatting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23"/>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23.625" style="214" customWidth="1"/>
    <col min="4" max="4" width="18.5" style="214" customWidth="1"/>
    <col min="5" max="5" width="11" style="214" customWidth="1"/>
    <col min="6" max="6" width="11.75" style="214" customWidth="1"/>
    <col min="7" max="13" width="12.125" style="619" customWidth="1"/>
    <col min="14" max="14" width="1.625" style="619" customWidth="1"/>
    <col min="15" max="16384" width="9" style="619"/>
  </cols>
  <sheetData>
    <row r="1" spans="1:18" ht="8.25" customHeight="1">
      <c r="C1" s="358"/>
      <c r="D1" s="358"/>
      <c r="E1" s="358"/>
      <c r="F1" s="358"/>
      <c r="G1" s="919"/>
      <c r="H1" s="919"/>
      <c r="I1" s="919"/>
      <c r="J1" s="919"/>
      <c r="K1" s="919"/>
      <c r="L1" s="919"/>
      <c r="M1" s="919"/>
    </row>
    <row r="2" spans="1:18" ht="16.5" customHeight="1" thickBot="1">
      <c r="B2" s="364" t="s">
        <v>501</v>
      </c>
      <c r="F2" s="434"/>
      <c r="G2" s="931"/>
      <c r="H2" s="999"/>
      <c r="I2" s="999"/>
      <c r="J2" s="931"/>
      <c r="K2" s="999"/>
      <c r="L2" s="1259"/>
      <c r="M2" s="1260" t="s">
        <v>503</v>
      </c>
      <c r="N2" s="931"/>
      <c r="Q2" s="931"/>
      <c r="R2" s="999"/>
    </row>
    <row r="3" spans="1:18" ht="18" customHeight="1">
      <c r="A3" s="619" t="s">
        <v>17</v>
      </c>
      <c r="B3" s="1261" t="s">
        <v>16</v>
      </c>
      <c r="C3" s="366" t="s">
        <v>23</v>
      </c>
      <c r="D3" s="437"/>
      <c r="E3" s="437"/>
      <c r="F3" s="367"/>
      <c r="G3" s="1262" t="s">
        <v>428</v>
      </c>
      <c r="H3" s="642" t="s">
        <v>266</v>
      </c>
      <c r="I3" s="1263"/>
      <c r="J3" s="642" t="s">
        <v>429</v>
      </c>
      <c r="K3" s="1263"/>
      <c r="L3" s="642" t="s">
        <v>432</v>
      </c>
      <c r="M3" s="1263"/>
    </row>
    <row r="4" spans="1:18" ht="33" customHeight="1" thickBot="1">
      <c r="B4" s="1264"/>
      <c r="C4" s="376" t="s">
        <v>296</v>
      </c>
      <c r="D4" s="376" t="s">
        <v>122</v>
      </c>
      <c r="E4" s="417" t="s">
        <v>177</v>
      </c>
      <c r="F4" s="446" t="s">
        <v>21</v>
      </c>
      <c r="G4" s="1265"/>
      <c r="H4" s="1266" t="s">
        <v>430</v>
      </c>
      <c r="I4" s="1267" t="s">
        <v>431</v>
      </c>
      <c r="J4" s="1266" t="s">
        <v>430</v>
      </c>
      <c r="K4" s="1267" t="s">
        <v>431</v>
      </c>
      <c r="L4" s="1266" t="s">
        <v>430</v>
      </c>
      <c r="M4" s="1267" t="s">
        <v>431</v>
      </c>
    </row>
    <row r="5" spans="1:18" ht="38.25" customHeight="1" thickBot="1">
      <c r="B5" s="1268"/>
      <c r="C5" s="1269" t="s">
        <v>502</v>
      </c>
      <c r="D5" s="569"/>
      <c r="E5" s="569"/>
      <c r="F5" s="1270"/>
      <c r="G5" s="1288" t="str">
        <f t="shared" ref="G5:M5" si="0">IF(SUM(G6:G9)=0,"",SUM(G6:G9))</f>
        <v/>
      </c>
      <c r="H5" s="1289" t="str">
        <f t="shared" si="0"/>
        <v/>
      </c>
      <c r="I5" s="1290" t="str">
        <f t="shared" si="0"/>
        <v/>
      </c>
      <c r="J5" s="1291" t="str">
        <f t="shared" si="0"/>
        <v/>
      </c>
      <c r="K5" s="1292" t="str">
        <f t="shared" si="0"/>
        <v/>
      </c>
      <c r="L5" s="1316" t="str">
        <f t="shared" si="0"/>
        <v/>
      </c>
      <c r="M5" s="1292" t="str">
        <f t="shared" si="0"/>
        <v/>
      </c>
    </row>
    <row r="6" spans="1:18" ht="40.5" customHeight="1" thickTop="1">
      <c r="B6" s="1293" t="str">
        <f>IF('⑥4.実施内容（BM）'!B5="","",'⑥4.実施内容（BM）'!B5)</f>
        <v/>
      </c>
      <c r="C6" s="1294" t="str">
        <f>IF('⑥4.実施内容（BM）'!C5="","",'⑥4.実施内容（BM）'!C5)</f>
        <v/>
      </c>
      <c r="D6" s="1295" t="str">
        <f>IF('⑥4.実施内容（BM）'!D5="","",'⑥4.実施内容（BM）'!D5)</f>
        <v/>
      </c>
      <c r="E6" s="1296" t="str">
        <f>IF('⑥4.実施内容（BM）'!F5="","",'⑥4.実施内容（BM）'!F5)</f>
        <v/>
      </c>
      <c r="F6" s="1296" t="str">
        <f>IF('⑥4.実施内容（BM）'!G5="","",'⑥4.実施内容（BM）'!G5)</f>
        <v/>
      </c>
      <c r="G6" s="1297" t="str">
        <f>IF('⑥6.成果報告（BM）'!G7=0,"",'⑥6.成果報告（BM）'!G7)</f>
        <v/>
      </c>
      <c r="H6" s="1298" t="str">
        <f>IF('⑧2.成果目標変更（BM）'!C6="変更",'⑧2.成果目標変更（BM）'!F6,IF('⑧2.成果目標変更（BM）'!C6="中止",0,'⑧2.成果目標変更（BM）'!F5))</f>
        <v/>
      </c>
      <c r="I6" s="1299" t="str">
        <f>IF('⑥6.成果報告（BM）'!H7=0,"",'⑥6.成果報告（BM）'!H7)</f>
        <v/>
      </c>
      <c r="J6" s="1300" t="str">
        <f>IF('⑥6.成果報告（BM）'!I7=0,"",'⑥6.成果報告（BM）'!I7)</f>
        <v/>
      </c>
      <c r="K6" s="1271"/>
      <c r="L6" s="1317" t="str">
        <f>IF('⑥6.成果報告（BM）'!J7=0,"",'⑥6.成果報告（BM）'!J7)</f>
        <v/>
      </c>
      <c r="M6" s="1271"/>
    </row>
    <row r="7" spans="1:18" ht="40.5" customHeight="1">
      <c r="B7" s="1293" t="str">
        <f>IF('⑥4.実施内容（BM）'!B6="","",'⑥4.実施内容（BM）'!B6)</f>
        <v/>
      </c>
      <c r="C7" s="1301" t="str">
        <f>IF('⑥4.実施内容（BM）'!C6="","",'⑥4.実施内容（BM）'!C6)</f>
        <v/>
      </c>
      <c r="D7" s="1302" t="str">
        <f>IF('⑥4.実施内容（BM）'!D6="","",'⑥4.実施内容（BM）'!D6)</f>
        <v/>
      </c>
      <c r="E7" s="1303" t="str">
        <f>IF('⑥4.実施内容（BM）'!F6="","",'⑥4.実施内容（BM）'!F6)</f>
        <v/>
      </c>
      <c r="F7" s="1303" t="str">
        <f>IF('⑥4.実施内容（BM）'!G6="","",'⑥4.実施内容（BM）'!G6)</f>
        <v/>
      </c>
      <c r="G7" s="1304" t="str">
        <f>IF('⑥6.成果報告（BM）'!G9=0,"",'⑥6.成果報告（BM）'!G9)</f>
        <v/>
      </c>
      <c r="H7" s="1305" t="str">
        <f>IF('⑧2.成果目標変更（BM）'!C8="変更",'⑧2.成果目標変更（BM）'!F8,IF('⑧2.成果目標変更（BM）'!C8="中止",0,'⑧2.成果目標変更（BM）'!F7))</f>
        <v/>
      </c>
      <c r="I7" s="1306" t="str">
        <f>IF('⑥6.成果報告（BM）'!H9=0,"",'⑥6.成果報告（BM）'!H9)</f>
        <v/>
      </c>
      <c r="J7" s="1307" t="str">
        <f>IF('⑥6.成果報告（BM）'!I9=0,"",'⑥6.成果報告（BM）'!I9)</f>
        <v/>
      </c>
      <c r="K7" s="1272"/>
      <c r="L7" s="1318" t="str">
        <f>IF('⑥6.成果報告（BM）'!J9=0,"",'⑥6.成果報告（BM）'!J9)</f>
        <v/>
      </c>
      <c r="M7" s="1272"/>
    </row>
    <row r="8" spans="1:18" ht="40.5" customHeight="1">
      <c r="B8" s="1293" t="str">
        <f>IF('⑥4.実施内容（BM）'!B7="","",'⑥4.実施内容（BM）'!B7)</f>
        <v/>
      </c>
      <c r="C8" s="1301" t="str">
        <f>IF('⑥4.実施内容（BM）'!C7="","",'⑥4.実施内容（BM）'!C7)</f>
        <v/>
      </c>
      <c r="D8" s="1302" t="str">
        <f>IF('⑥4.実施内容（BM）'!D7="","",'⑥4.実施内容（BM）'!D7)</f>
        <v/>
      </c>
      <c r="E8" s="1303" t="str">
        <f>IF('⑥4.実施内容（BM）'!F7="","",'⑥4.実施内容（BM）'!F7)</f>
        <v/>
      </c>
      <c r="F8" s="1303" t="str">
        <f>IF('⑥4.実施内容（BM）'!G7="","",'⑥4.実施内容（BM）'!G7)</f>
        <v/>
      </c>
      <c r="G8" s="1304" t="str">
        <f>IF('⑥6.成果報告（BM）'!G11=0,"",'⑥6.成果報告（BM）'!G11)</f>
        <v/>
      </c>
      <c r="H8" s="1305" t="str">
        <f>IF('⑧2.成果目標変更（BM）'!C10="変更",'⑧2.成果目標変更（BM）'!F10,IF('⑧2.成果目標変更（BM）'!C10="中止",0,'⑧2.成果目標変更（BM）'!F9))</f>
        <v/>
      </c>
      <c r="I8" s="1306" t="str">
        <f>IF('⑥6.成果報告（BM）'!H11=0,"",'⑥6.成果報告（BM）'!H11)</f>
        <v/>
      </c>
      <c r="J8" s="1307" t="str">
        <f>IF('⑥6.成果報告（BM）'!I11=0,"",'⑥6.成果報告（BM）'!I11)</f>
        <v/>
      </c>
      <c r="K8" s="1272"/>
      <c r="L8" s="1318" t="str">
        <f>IF('⑥6.成果報告（BM）'!J11=0,"",'⑥6.成果報告（BM）'!J11)</f>
        <v/>
      </c>
      <c r="M8" s="1272"/>
    </row>
    <row r="9" spans="1:18" ht="40.5" customHeight="1" thickBot="1">
      <c r="B9" s="1308" t="str">
        <f>IF('⑥4.実施内容（BM）'!B8="","",'⑥4.実施内容（BM）'!B8)</f>
        <v/>
      </c>
      <c r="C9" s="1309" t="str">
        <f>IF('⑥4.実施内容（BM）'!C8="","",'⑥4.実施内容（BM）'!C8)</f>
        <v/>
      </c>
      <c r="D9" s="1310" t="str">
        <f>IF('⑥4.実施内容（BM）'!D8="","",'⑥4.実施内容（BM）'!D8)</f>
        <v/>
      </c>
      <c r="E9" s="1311" t="str">
        <f>IF('⑥4.実施内容（BM）'!F8="","",'⑥4.実施内容（BM）'!F8)</f>
        <v/>
      </c>
      <c r="F9" s="1311" t="str">
        <f>IF('⑥4.実施内容（BM）'!G8="","",'⑥4.実施内容（BM）'!G8)</f>
        <v/>
      </c>
      <c r="G9" s="1312" t="str">
        <f>IF('⑥6.成果報告（BM）'!G13=0,"",'⑥6.成果報告（BM）'!G13)</f>
        <v/>
      </c>
      <c r="H9" s="1313" t="str">
        <f>IF('⑧2.成果目標変更（BM）'!C12="変更",'⑧2.成果目標変更（BM）'!F12,IF('⑧2.成果目標変更（BM）'!C12="中止",0,'⑧2.成果目標変更（BM）'!F11))</f>
        <v/>
      </c>
      <c r="I9" s="1314" t="str">
        <f>IF('⑥6.成果報告（BM）'!H13=0,"",'⑥6.成果報告（BM）'!H13)</f>
        <v/>
      </c>
      <c r="J9" s="1315" t="str">
        <f>IF('⑥6.成果報告（BM）'!I13=0,"",'⑥6.成果報告（BM）'!I13)</f>
        <v/>
      </c>
      <c r="K9" s="1273"/>
      <c r="L9" s="1319" t="str">
        <f>IF('⑥6.成果報告（BM）'!J13=0,"",'⑥6.成果報告（BM）'!J13)</f>
        <v/>
      </c>
      <c r="M9" s="1273"/>
    </row>
    <row r="10" spans="1:18" ht="18" customHeight="1">
      <c r="B10" s="1274"/>
      <c r="C10" s="1275"/>
      <c r="D10" s="237"/>
      <c r="E10" s="1276"/>
      <c r="F10" s="1276"/>
      <c r="G10" s="1277"/>
      <c r="H10" s="1277"/>
      <c r="I10" s="1277"/>
      <c r="J10" s="1277"/>
      <c r="K10" s="1277"/>
      <c r="L10" s="1277"/>
      <c r="M10" s="1277"/>
    </row>
    <row r="11" spans="1:18" ht="15" thickBot="1">
      <c r="B11" s="364" t="s">
        <v>511</v>
      </c>
      <c r="F11" s="434"/>
    </row>
    <row r="12" spans="1:18" ht="18" customHeight="1">
      <c r="B12" s="1261" t="s">
        <v>16</v>
      </c>
      <c r="C12" s="372" t="s">
        <v>23</v>
      </c>
      <c r="D12" s="372"/>
      <c r="E12" s="372"/>
      <c r="F12" s="372"/>
      <c r="G12" s="481" t="s">
        <v>508</v>
      </c>
      <c r="H12" s="1120"/>
      <c r="I12" s="481" t="s">
        <v>509</v>
      </c>
      <c r="J12" s="1120"/>
      <c r="K12" s="481" t="s">
        <v>510</v>
      </c>
      <c r="L12" s="819"/>
    </row>
    <row r="13" spans="1:18" ht="33" customHeight="1" thickBot="1">
      <c r="B13" s="1264"/>
      <c r="C13" s="1278" t="s">
        <v>296</v>
      </c>
      <c r="D13" s="1278" t="s">
        <v>122</v>
      </c>
      <c r="E13" s="417" t="s">
        <v>177</v>
      </c>
      <c r="F13" s="446" t="s">
        <v>21</v>
      </c>
      <c r="G13" s="1279"/>
      <c r="H13" s="1280"/>
      <c r="I13" s="1279"/>
      <c r="J13" s="1280"/>
      <c r="K13" s="1279"/>
      <c r="L13" s="1281"/>
    </row>
    <row r="14" spans="1:18" ht="57" customHeight="1">
      <c r="B14" s="1320" t="str">
        <f>IF(B6="","",B6)</f>
        <v/>
      </c>
      <c r="C14" s="542" t="str">
        <f t="shared" ref="C14:F14" si="1">IF(C6="","",C6)</f>
        <v/>
      </c>
      <c r="D14" s="543" t="str">
        <f t="shared" si="1"/>
        <v/>
      </c>
      <c r="E14" s="544" t="str">
        <f t="shared" si="1"/>
        <v/>
      </c>
      <c r="F14" s="544" t="str">
        <f t="shared" si="1"/>
        <v/>
      </c>
      <c r="G14" s="1282"/>
      <c r="H14" s="1282"/>
      <c r="I14" s="1282"/>
      <c r="J14" s="1282"/>
      <c r="K14" s="1282"/>
      <c r="L14" s="1283"/>
    </row>
    <row r="15" spans="1:18" ht="57" customHeight="1">
      <c r="B15" s="1321" t="str">
        <f t="shared" ref="B15:F15" si="2">IF(B7="","",B7)</f>
        <v/>
      </c>
      <c r="C15" s="547" t="str">
        <f t="shared" si="2"/>
        <v/>
      </c>
      <c r="D15" s="548" t="str">
        <f t="shared" si="2"/>
        <v/>
      </c>
      <c r="E15" s="549" t="str">
        <f t="shared" si="2"/>
        <v/>
      </c>
      <c r="F15" s="549" t="str">
        <f t="shared" si="2"/>
        <v/>
      </c>
      <c r="G15" s="1284"/>
      <c r="H15" s="1284"/>
      <c r="I15" s="1284"/>
      <c r="J15" s="1284"/>
      <c r="K15" s="1284"/>
      <c r="L15" s="1285"/>
    </row>
    <row r="16" spans="1:18" ht="57" customHeight="1">
      <c r="B16" s="1321" t="str">
        <f t="shared" ref="B16:F16" si="3">IF(B8="","",B8)</f>
        <v/>
      </c>
      <c r="C16" s="547" t="str">
        <f t="shared" si="3"/>
        <v/>
      </c>
      <c r="D16" s="548" t="str">
        <f t="shared" si="3"/>
        <v/>
      </c>
      <c r="E16" s="549" t="str">
        <f t="shared" si="3"/>
        <v/>
      </c>
      <c r="F16" s="549" t="str">
        <f t="shared" si="3"/>
        <v/>
      </c>
      <c r="G16" s="1284"/>
      <c r="H16" s="1284"/>
      <c r="I16" s="1284"/>
      <c r="J16" s="1284"/>
      <c r="K16" s="1284"/>
      <c r="L16" s="1285"/>
    </row>
    <row r="17" spans="2:12" ht="57" customHeight="1" thickBot="1">
      <c r="B17" s="1322" t="str">
        <f t="shared" ref="B17:F17" si="4">IF(B9="","",B9)</f>
        <v/>
      </c>
      <c r="C17" s="552" t="str">
        <f t="shared" si="4"/>
        <v/>
      </c>
      <c r="D17" s="553" t="str">
        <f t="shared" si="4"/>
        <v/>
      </c>
      <c r="E17" s="554" t="str">
        <f t="shared" si="4"/>
        <v/>
      </c>
      <c r="F17" s="554" t="str">
        <f t="shared" si="4"/>
        <v/>
      </c>
      <c r="G17" s="1286"/>
      <c r="H17" s="1286"/>
      <c r="I17" s="1286"/>
      <c r="J17" s="1286"/>
      <c r="K17" s="1286"/>
      <c r="L17" s="1287"/>
    </row>
    <row r="18" spans="2:12" s="214" customFormat="1" ht="13.5" customHeight="1">
      <c r="B18" s="499" t="s">
        <v>415</v>
      </c>
      <c r="C18" s="500" t="s">
        <v>558</v>
      </c>
    </row>
    <row r="19" spans="2:12" s="214" customFormat="1" ht="13.5" customHeight="1">
      <c r="B19" s="499" t="s">
        <v>417</v>
      </c>
      <c r="C19" s="500" t="s">
        <v>559</v>
      </c>
    </row>
    <row r="20" spans="2:12" s="214" customFormat="1" ht="13.5" customHeight="1">
      <c r="B20" s="499" t="s">
        <v>418</v>
      </c>
      <c r="C20" s="500" t="s">
        <v>560</v>
      </c>
    </row>
    <row r="21" spans="2:12" s="214" customFormat="1" ht="13.5" customHeight="1">
      <c r="B21" s="499"/>
      <c r="C21" s="500" t="s">
        <v>561</v>
      </c>
    </row>
    <row r="22" spans="2:12" ht="13.5" customHeight="1">
      <c r="B22" s="499" t="s">
        <v>562</v>
      </c>
      <c r="C22" s="500" t="s">
        <v>563</v>
      </c>
    </row>
    <row r="23" spans="2:12" ht="8.25" customHeight="1">
      <c r="B23" s="405"/>
    </row>
  </sheetData>
  <sheetProtection algorithmName="SHA-512" hashValue="q7l+5eHKbcTysOFW3FvLCT2Uoua9R+uIgq2Rtsv9/ZgFNX44+JFZCTVi9787DzWJypx2/fpaD4KwRtDqd8s8KQ==" saltValue="Q4RkNQuMRo3Jz2MWq9wbOg==" spinCount="100000" sheet="1" scenarios="1" formatCells="0" formatColumns="0" formatRows="0"/>
  <mergeCells count="24">
    <mergeCell ref="G17:H17"/>
    <mergeCell ref="I17:J17"/>
    <mergeCell ref="K17:L17"/>
    <mergeCell ref="G15:H15"/>
    <mergeCell ref="I15:J15"/>
    <mergeCell ref="K15:L15"/>
    <mergeCell ref="G16:H16"/>
    <mergeCell ref="I16:J16"/>
    <mergeCell ref="K16:L16"/>
    <mergeCell ref="G14:H14"/>
    <mergeCell ref="I14:J14"/>
    <mergeCell ref="K14:L14"/>
    <mergeCell ref="B3:B4"/>
    <mergeCell ref="G3:G4"/>
    <mergeCell ref="H3:I3"/>
    <mergeCell ref="C3:F3"/>
    <mergeCell ref="C5:F5"/>
    <mergeCell ref="C12:F12"/>
    <mergeCell ref="B12:B13"/>
    <mergeCell ref="G12:H13"/>
    <mergeCell ref="I12:J13"/>
    <mergeCell ref="K12:L13"/>
    <mergeCell ref="J3:K3"/>
    <mergeCell ref="L3:M3"/>
  </mergeCells>
  <phoneticPr fontId="1"/>
  <dataValidations count="1">
    <dataValidation operator="lessThan" allowBlank="1" showInputMessage="1" showErrorMessage="1" errorTitle="入力不要です。" error="[キャンセル]をクリックしてください。" sqref="B5:M10 B14:L17"/>
  </dataValidations>
  <pageMargins left="0.59055118110236227" right="0.39370078740157483" top="0.74803149606299213" bottom="0.31496062992125984" header="0.31496062992125984" footer="0.15748031496062992"/>
  <pageSetup paperSize="9" scale="79" fitToHeight="0" orientation="landscape" r:id="rId1"/>
  <headerFooter>
    <oddHeader>&amp;L様式９（関係書類2）</oddHeader>
    <oddFooter xml:space="preserve">&amp;C&amp;"ＭＳ Ｐゴシック,標準"&amp;10&amp;P / &amp;N </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text="事業中止" id="{CD83CFA4-8DF5-4DAF-B769-4D26905A8E2D}">
            <xm:f>NOT(ISERROR(SEARCH("事業中止",'⑥6.成果報告（BM）'!C13)))</xm:f>
            <x14:dxf>
              <font>
                <b/>
                <i val="0"/>
                <color rgb="FFFF0000"/>
              </font>
            </x14:dxf>
          </x14:cfRule>
          <xm:sqref>C9:C10 C14:C17</xm:sqref>
        </x14:conditionalFormatting>
        <x14:conditionalFormatting xmlns:xm="http://schemas.microsoft.com/office/excel/2006/main">
          <x14:cfRule type="expression" priority="11" id="{F4CB1F73-6608-450A-9B60-C66499CCD8DA}">
            <xm:f>'⑥6.成果報告（BM）'!$C$7="事業中止"</xm:f>
            <x14:dxf>
              <font>
                <strike/>
              </font>
            </x14:dxf>
          </x14:cfRule>
          <xm:sqref>D6</xm:sqref>
        </x14:conditionalFormatting>
        <x14:conditionalFormatting xmlns:xm="http://schemas.microsoft.com/office/excel/2006/main">
          <x14:cfRule type="expression" priority="10" id="{024D0236-1CDC-4DFB-AAFC-8514E8711FF9}">
            <xm:f>'⑥6.成果報告（BM）'!$C$9="事業中止"</xm:f>
            <x14:dxf>
              <font>
                <strike/>
              </font>
            </x14:dxf>
          </x14:cfRule>
          <xm:sqref>D7</xm:sqref>
        </x14:conditionalFormatting>
        <x14:conditionalFormatting xmlns:xm="http://schemas.microsoft.com/office/excel/2006/main">
          <x14:cfRule type="expression" priority="9" id="{1BC9E049-296A-4AF4-ABC1-4AFBEA8566F4}">
            <xm:f>'⑥6.成果報告（BM）'!$C$11="事業中止"</xm:f>
            <x14:dxf>
              <font>
                <strike/>
              </font>
            </x14:dxf>
          </x14:cfRule>
          <xm:sqref>D8</xm:sqref>
        </x14:conditionalFormatting>
        <x14:conditionalFormatting xmlns:xm="http://schemas.microsoft.com/office/excel/2006/main">
          <x14:cfRule type="expression" priority="8" id="{AAE6567C-780B-4DB6-A7CF-DBC9655573BE}">
            <xm:f>'⑥6.成果報告（BM）'!$C$13="事業中止"</xm:f>
            <x14:dxf>
              <font>
                <strike/>
              </font>
            </x14:dxf>
          </x14:cfRule>
          <xm:sqref>D9:D10</xm:sqref>
        </x14:conditionalFormatting>
        <x14:conditionalFormatting xmlns:xm="http://schemas.microsoft.com/office/excel/2006/main">
          <x14:cfRule type="expression" priority="6" id="{A5582F4D-8135-41BB-958E-8F5370E6FA28}">
            <xm:f>'⑥6.成果報告（BM）'!$C$19="事業中止"</xm:f>
            <x14:dxf>
              <font>
                <strike/>
              </font>
            </x14:dxf>
          </x14:cfRule>
          <xm:sqref>D15</xm:sqref>
        </x14:conditionalFormatting>
        <x14:conditionalFormatting xmlns:xm="http://schemas.microsoft.com/office/excel/2006/main">
          <x14:cfRule type="expression" priority="5" id="{057A4773-5D9A-4137-A274-C4068E4BBBC0}">
            <xm:f>'⑥6.成果報告（BM）'!$C$20="事業中止"</xm:f>
            <x14:dxf>
              <font>
                <strike/>
              </font>
            </x14:dxf>
          </x14:cfRule>
          <xm:sqref>D16</xm:sqref>
        </x14:conditionalFormatting>
        <x14:conditionalFormatting xmlns:xm="http://schemas.microsoft.com/office/excel/2006/main">
          <x14:cfRule type="expression" priority="4" id="{9A30C580-FC47-42F5-8B95-08DC4E5422FD}">
            <xm:f>'⑥6.成果報告（BM）'!$C$21="事業中止"</xm:f>
            <x14:dxf>
              <font>
                <strike/>
              </font>
            </x14:dxf>
          </x14:cfRule>
          <xm:sqref>D17</xm:sqref>
        </x14:conditionalFormatting>
        <x14:conditionalFormatting xmlns:xm="http://schemas.microsoft.com/office/excel/2006/main">
          <x14:cfRule type="containsText" priority="174" operator="containsText" text="事業中止" id="{CD83CFA4-8DF5-4DAF-B769-4D26905A8E2D}">
            <xm:f>NOT(ISERROR(SEARCH("事業中止",'⑥6.成果報告（BM）'!C7)))</xm:f>
            <x14:dxf>
              <font>
                <b/>
                <i val="0"/>
                <color rgb="FFFF0000"/>
              </font>
            </x14:dxf>
          </x14:cfRule>
          <xm:sqref>C6</xm:sqref>
        </x14:conditionalFormatting>
        <x14:conditionalFormatting xmlns:xm="http://schemas.microsoft.com/office/excel/2006/main">
          <x14:cfRule type="containsText" priority="175" operator="containsText" text="事業中止" id="{CD83CFA4-8DF5-4DAF-B769-4D26905A8E2D}">
            <xm:f>NOT(ISERROR(SEARCH("事業中止",'⑥6.成果報告（BM）'!C9)))</xm:f>
            <x14:dxf>
              <font>
                <b/>
                <i val="0"/>
                <color rgb="FFFF0000"/>
              </font>
            </x14:dxf>
          </x14:cfRule>
          <xm:sqref>C7</xm:sqref>
        </x14:conditionalFormatting>
        <x14:conditionalFormatting xmlns:xm="http://schemas.microsoft.com/office/excel/2006/main">
          <x14:cfRule type="containsText" priority="176" operator="containsText" text="事業中止" id="{CD83CFA4-8DF5-4DAF-B769-4D26905A8E2D}">
            <xm:f>NOT(ISERROR(SEARCH("事業中止",'⑥6.成果報告（BM）'!C11)))</xm:f>
            <x14:dxf>
              <font>
                <b/>
                <i val="0"/>
                <color rgb="FFFF0000"/>
              </font>
            </x14:dxf>
          </x14:cfRule>
          <xm:sqref>C8</xm:sqref>
        </x14:conditionalFormatting>
        <x14:conditionalFormatting xmlns:xm="http://schemas.microsoft.com/office/excel/2006/main">
          <x14:cfRule type="expression" priority="1" id="{FABD0FAB-B98A-40FD-9518-D623BF8C9A7A}">
            <xm:f>'⑥6.成果報告（BM）'!$C$19="事業中止"</xm:f>
            <x14:dxf>
              <font>
                <strike/>
              </font>
            </x14:dxf>
          </x14:cfRule>
          <xm:sqref>D14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4"/>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26.875" style="619" customWidth="1"/>
    <col min="4" max="4" width="20.625" style="619" customWidth="1"/>
    <col min="5" max="6" width="11.75" style="619" customWidth="1"/>
    <col min="7" max="8" width="12.125" style="619" customWidth="1"/>
    <col min="9" max="9" width="10.625" style="619" customWidth="1"/>
    <col min="10" max="11" width="12.125" style="619" hidden="1" customWidth="1"/>
    <col min="12" max="12" width="10.625" style="619" hidden="1" customWidth="1"/>
    <col min="13" max="14" width="12.125" style="619" hidden="1" customWidth="1"/>
    <col min="15" max="15" width="10.625" style="619" hidden="1" customWidth="1"/>
    <col min="16" max="16" width="34" style="619" customWidth="1"/>
    <col min="17" max="17" width="1.625" style="619" customWidth="1"/>
    <col min="18" max="16384" width="9" style="619"/>
  </cols>
  <sheetData>
    <row r="1" spans="1:21" ht="8.25" customHeight="1">
      <c r="C1" s="919"/>
      <c r="D1" s="919"/>
      <c r="E1" s="919"/>
      <c r="F1" s="919"/>
      <c r="G1" s="919"/>
      <c r="H1" s="919"/>
      <c r="I1" s="919"/>
      <c r="J1" s="919"/>
      <c r="K1" s="919"/>
      <c r="L1" s="919"/>
      <c r="M1" s="919"/>
      <c r="N1" s="919"/>
      <c r="O1" s="919"/>
      <c r="P1" s="919"/>
    </row>
    <row r="2" spans="1:21" ht="16.5" customHeight="1" thickBot="1">
      <c r="B2" s="364" t="s">
        <v>506</v>
      </c>
      <c r="E2" s="931"/>
      <c r="F2" s="931"/>
      <c r="G2" s="999"/>
      <c r="H2" s="999"/>
      <c r="I2" s="931"/>
      <c r="J2" s="999"/>
      <c r="K2" s="999"/>
      <c r="L2" s="931"/>
      <c r="M2" s="999"/>
      <c r="N2" s="999"/>
      <c r="O2" s="931"/>
      <c r="P2" s="1323" t="s">
        <v>503</v>
      </c>
      <c r="Q2" s="931"/>
      <c r="T2" s="931"/>
      <c r="U2" s="999"/>
    </row>
    <row r="3" spans="1:21" ht="18.75" customHeight="1">
      <c r="A3" s="619" t="s">
        <v>17</v>
      </c>
      <c r="B3" s="1261" t="s">
        <v>16</v>
      </c>
      <c r="C3" s="366" t="s">
        <v>23</v>
      </c>
      <c r="D3" s="437"/>
      <c r="E3" s="437"/>
      <c r="F3" s="367"/>
      <c r="G3" s="643" t="s">
        <v>266</v>
      </c>
      <c r="H3" s="644"/>
      <c r="I3" s="443"/>
      <c r="J3" s="643" t="s">
        <v>429</v>
      </c>
      <c r="K3" s="644"/>
      <c r="L3" s="443"/>
      <c r="M3" s="643" t="s">
        <v>432</v>
      </c>
      <c r="N3" s="644"/>
      <c r="O3" s="443"/>
      <c r="P3" s="1324" t="s">
        <v>433</v>
      </c>
    </row>
    <row r="4" spans="1:21" ht="33" customHeight="1" thickBot="1">
      <c r="B4" s="1264"/>
      <c r="C4" s="376" t="s">
        <v>296</v>
      </c>
      <c r="D4" s="376" t="s">
        <v>122</v>
      </c>
      <c r="E4" s="417" t="s">
        <v>177</v>
      </c>
      <c r="F4" s="446" t="s">
        <v>21</v>
      </c>
      <c r="G4" s="1325" t="s">
        <v>430</v>
      </c>
      <c r="H4" s="1325" t="s">
        <v>431</v>
      </c>
      <c r="I4" s="1326" t="s">
        <v>434</v>
      </c>
      <c r="J4" s="1325" t="s">
        <v>430</v>
      </c>
      <c r="K4" s="1325" t="s">
        <v>431</v>
      </c>
      <c r="L4" s="1326" t="s">
        <v>434</v>
      </c>
      <c r="M4" s="1325" t="s">
        <v>430</v>
      </c>
      <c r="N4" s="1325" t="s">
        <v>431</v>
      </c>
      <c r="O4" s="1326" t="s">
        <v>434</v>
      </c>
      <c r="P4" s="1327"/>
    </row>
    <row r="5" spans="1:21" ht="40.5" customHeight="1" thickBot="1">
      <c r="B5" s="1268"/>
      <c r="C5" s="1269" t="s">
        <v>502</v>
      </c>
      <c r="D5" s="569"/>
      <c r="E5" s="569"/>
      <c r="F5" s="1270"/>
      <c r="G5" s="1333" t="str">
        <f>IF(SUM(G6:G9)=0,"",SUM(G6:G9))</f>
        <v/>
      </c>
      <c r="H5" s="1333" t="str">
        <f>IF(SUM(H6:H9)=0,"",SUM(H6:H9))</f>
        <v/>
      </c>
      <c r="I5" s="1334" t="str">
        <f>IF(H5="","",H5/G5)</f>
        <v/>
      </c>
      <c r="J5" s="1335" t="str">
        <f>IF(SUM(J6:J9)=0,"",SUM(J6:J9))</f>
        <v/>
      </c>
      <c r="K5" s="1335" t="str">
        <f>IF(SUM(K6:K9)=0,"",SUM(K6:K9))</f>
        <v/>
      </c>
      <c r="L5" s="1336" t="str">
        <f>IF(K5="","",K5/J5)</f>
        <v/>
      </c>
      <c r="M5" s="1335" t="str">
        <f>IF(SUM(M6:M9)=0,"",SUM(M6:M9))</f>
        <v/>
      </c>
      <c r="N5" s="1335" t="str">
        <f>IF(SUM(N6:N9)=0,"",SUM(N6:N9))</f>
        <v/>
      </c>
      <c r="O5" s="1336" t="str">
        <f>IF(N5="","",N5/M5)</f>
        <v/>
      </c>
      <c r="P5" s="1328"/>
      <c r="R5" s="1329" t="s">
        <v>504</v>
      </c>
    </row>
    <row r="6" spans="1:21" ht="85.5" customHeight="1" thickTop="1">
      <c r="B6" s="1293" t="str">
        <f>IF('⑥4.実施内容（BM）'!B5="","",'⑥4.実施内容（BM）'!B5)</f>
        <v/>
      </c>
      <c r="C6" s="1337" t="str">
        <f>IF('⑥4.実施内容（BM）'!C5="","",'⑥4.実施内容（BM）'!C5)</f>
        <v/>
      </c>
      <c r="D6" s="1337" t="str">
        <f>IF('⑥4.実施内容（BM）'!D5="","",'⑥4.実施内容（BM）'!D5)</f>
        <v/>
      </c>
      <c r="E6" s="1338" t="str">
        <f>IF('⑥4.実施内容（BM）'!F5="","",'⑥4.実施内容（BM）'!F5)</f>
        <v/>
      </c>
      <c r="F6" s="1338" t="str">
        <f>IF('⑥4.実施内容（BM）'!G5="","",'⑥4.実施内容（BM）'!G5)</f>
        <v/>
      </c>
      <c r="G6" s="1339" t="str">
        <f>IF('⑨2.目標と成果(BM)'!H6=0,"",'⑨2.目標と成果(BM)'!H6)</f>
        <v/>
      </c>
      <c r="H6" s="1339" t="str">
        <f>IF('⑨2.目標と成果(BM)'!I6=0,"",'⑨2.目標と成果(BM)'!I6)</f>
        <v/>
      </c>
      <c r="I6" s="1340" t="str">
        <f t="shared" ref="I6:I9" si="0">IF(H6="","",H6/G6)</f>
        <v/>
      </c>
      <c r="J6" s="1341" t="str">
        <f>IF('⑨2.目標と成果(BM)'!J6=0,"",'⑨2.目標と成果(BM)'!J6)</f>
        <v/>
      </c>
      <c r="K6" s="1341" t="str">
        <f>IF('⑨2.目標と成果(BM)'!K6=0,"",'⑨2.目標と成果(BM)'!K6)</f>
        <v/>
      </c>
      <c r="L6" s="1342" t="str">
        <f t="shared" ref="L6:L9" si="1">IF(K6="","",K6/J6)</f>
        <v/>
      </c>
      <c r="M6" s="1341" t="str">
        <f>IF('⑨2.目標と成果(BM)'!L6=0,"",'⑨2.目標と成果(BM)'!L6)</f>
        <v/>
      </c>
      <c r="N6" s="1341" t="str">
        <f>IF('⑨2.目標と成果(BM)'!M6=0,"",'⑨2.目標と成果(BM)'!M6)</f>
        <v/>
      </c>
      <c r="O6" s="1342" t="str">
        <f t="shared" ref="O6:O9" si="2">IF(N6="","",N6/M6)</f>
        <v/>
      </c>
      <c r="P6" s="1330"/>
      <c r="R6" s="1331" t="s">
        <v>505</v>
      </c>
    </row>
    <row r="7" spans="1:21" ht="85.5" customHeight="1">
      <c r="B7" s="1293" t="str">
        <f>IF('⑥4.実施内容（BM）'!B6="","",'⑥4.実施内容（BM）'!B6)</f>
        <v/>
      </c>
      <c r="C7" s="1343" t="str">
        <f>IF('⑥4.実施内容（BM）'!C6="","",'⑥4.実施内容（BM）'!C6)</f>
        <v/>
      </c>
      <c r="D7" s="1343" t="str">
        <f>IF('⑥4.実施内容（BM）'!D6="","",'⑥4.実施内容（BM）'!D6)</f>
        <v/>
      </c>
      <c r="E7" s="1344" t="str">
        <f>IF('⑥4.実施内容（BM）'!F6="","",'⑥4.実施内容（BM）'!F6)</f>
        <v/>
      </c>
      <c r="F7" s="1344" t="str">
        <f>IF('⑥4.実施内容（BM）'!G6="","",'⑥4.実施内容（BM）'!G6)</f>
        <v/>
      </c>
      <c r="G7" s="1345" t="str">
        <f>IF('⑨2.目標と成果(BM)'!H7=0,"",'⑨2.目標と成果(BM)'!H7)</f>
        <v/>
      </c>
      <c r="H7" s="1345" t="str">
        <f>IF('⑨2.目標と成果(BM)'!I7=0,"",'⑨2.目標と成果(BM)'!I7)</f>
        <v/>
      </c>
      <c r="I7" s="1346" t="str">
        <f t="shared" si="0"/>
        <v/>
      </c>
      <c r="J7" s="1347" t="str">
        <f>IF('⑨2.目標と成果(BM)'!J7=0,"",'⑨2.目標と成果(BM)'!J7)</f>
        <v/>
      </c>
      <c r="K7" s="1347" t="str">
        <f>IF('⑨2.目標と成果(BM)'!K7=0,"",'⑨2.目標と成果(BM)'!K7)</f>
        <v/>
      </c>
      <c r="L7" s="1348" t="str">
        <f t="shared" si="1"/>
        <v/>
      </c>
      <c r="M7" s="1347" t="str">
        <f>IF('⑨2.目標と成果(BM)'!L7=0,"",'⑨2.目標と成果(BM)'!L7)</f>
        <v/>
      </c>
      <c r="N7" s="1347" t="str">
        <f>IF('⑨2.目標と成果(BM)'!M7=0,"",'⑨2.目標と成果(BM)'!M7)</f>
        <v/>
      </c>
      <c r="O7" s="1348" t="str">
        <f t="shared" si="2"/>
        <v/>
      </c>
      <c r="P7" s="1330"/>
    </row>
    <row r="8" spans="1:21" ht="85.5" customHeight="1">
      <c r="B8" s="1293" t="str">
        <f>IF('⑥4.実施内容（BM）'!B7="","",'⑥4.実施内容（BM）'!B7)</f>
        <v/>
      </c>
      <c r="C8" s="1343" t="str">
        <f>IF('⑥4.実施内容（BM）'!C7="","",'⑥4.実施内容（BM）'!C7)</f>
        <v/>
      </c>
      <c r="D8" s="1343" t="str">
        <f>IF('⑥4.実施内容（BM）'!D7="","",'⑥4.実施内容（BM）'!D7)</f>
        <v/>
      </c>
      <c r="E8" s="1344" t="str">
        <f>IF('⑥4.実施内容（BM）'!F7="","",'⑥4.実施内容（BM）'!F7)</f>
        <v/>
      </c>
      <c r="F8" s="1344" t="str">
        <f>IF('⑥4.実施内容（BM）'!G7="","",'⑥4.実施内容（BM）'!G7)</f>
        <v/>
      </c>
      <c r="G8" s="1345" t="str">
        <f>IF('⑨2.目標と成果(BM)'!H8=0,"",'⑨2.目標と成果(BM)'!H8)</f>
        <v/>
      </c>
      <c r="H8" s="1345" t="str">
        <f>IF('⑨2.目標と成果(BM)'!I8=0,"",'⑨2.目標と成果(BM)'!I8)</f>
        <v/>
      </c>
      <c r="I8" s="1346" t="str">
        <f t="shared" si="0"/>
        <v/>
      </c>
      <c r="J8" s="1347" t="str">
        <f>IF('⑨2.目標と成果(BM)'!J8=0,"",'⑨2.目標と成果(BM)'!J8)</f>
        <v/>
      </c>
      <c r="K8" s="1347" t="str">
        <f>IF('⑨2.目標と成果(BM)'!K8=0,"",'⑨2.目標と成果(BM)'!K8)</f>
        <v/>
      </c>
      <c r="L8" s="1348" t="str">
        <f t="shared" si="1"/>
        <v/>
      </c>
      <c r="M8" s="1347" t="str">
        <f>IF('⑨2.目標と成果(BM)'!L8=0,"",'⑨2.目標と成果(BM)'!L8)</f>
        <v/>
      </c>
      <c r="N8" s="1347" t="str">
        <f>IF('⑨2.目標と成果(BM)'!M8=0,"",'⑨2.目標と成果(BM)'!M8)</f>
        <v/>
      </c>
      <c r="O8" s="1348" t="str">
        <f t="shared" si="2"/>
        <v/>
      </c>
      <c r="P8" s="1330"/>
    </row>
    <row r="9" spans="1:21" ht="85.5" customHeight="1" thickBot="1">
      <c r="B9" s="1308" t="str">
        <f>IF('⑥4.実施内容（BM）'!B8="","",'⑥4.実施内容（BM）'!B8)</f>
        <v/>
      </c>
      <c r="C9" s="1349" t="str">
        <f>IF('⑥4.実施内容（BM）'!C8="","",'⑥4.実施内容（BM）'!C8)</f>
        <v/>
      </c>
      <c r="D9" s="1349" t="str">
        <f>IF('⑥4.実施内容（BM）'!D8="","",'⑥4.実施内容（BM）'!D8)</f>
        <v/>
      </c>
      <c r="E9" s="1350" t="str">
        <f>IF('⑥4.実施内容（BM）'!F8="","",'⑥4.実施内容（BM）'!F8)</f>
        <v/>
      </c>
      <c r="F9" s="1350" t="str">
        <f>IF('⑥4.実施内容（BM）'!G8="","",'⑥4.実施内容（BM）'!G8)</f>
        <v/>
      </c>
      <c r="G9" s="1351" t="str">
        <f>IF('⑨2.目標と成果(BM)'!H9=0,"",'⑨2.目標と成果(BM)'!H9)</f>
        <v/>
      </c>
      <c r="H9" s="1351" t="str">
        <f>IF('⑨2.目標と成果(BM)'!I9=0,"",'⑨2.目標と成果(BM)'!I9)</f>
        <v/>
      </c>
      <c r="I9" s="1352" t="str">
        <f t="shared" si="0"/>
        <v/>
      </c>
      <c r="J9" s="1353" t="str">
        <f>IF('⑨2.目標と成果(BM)'!J9=0,"",'⑨2.目標と成果(BM)'!J9)</f>
        <v/>
      </c>
      <c r="K9" s="1353" t="str">
        <f>IF('⑨2.目標と成果(BM)'!K9=0,"",'⑨2.目標と成果(BM)'!K9)</f>
        <v/>
      </c>
      <c r="L9" s="1354" t="str">
        <f t="shared" si="1"/>
        <v/>
      </c>
      <c r="M9" s="1353" t="str">
        <f>IF('⑨2.目標と成果(BM)'!L9=0,"",'⑨2.目標と成果(BM)'!L9)</f>
        <v/>
      </c>
      <c r="N9" s="1353" t="str">
        <f>IF('⑨2.目標と成果(BM)'!M9=0,"",'⑨2.目標と成果(BM)'!M9)</f>
        <v/>
      </c>
      <c r="O9" s="1354" t="str">
        <f t="shared" si="2"/>
        <v/>
      </c>
      <c r="P9" s="1332"/>
    </row>
    <row r="10" spans="1:21" s="214" customFormat="1" ht="17.25" customHeight="1">
      <c r="B10" s="499" t="s">
        <v>415</v>
      </c>
      <c r="C10" s="363" t="s">
        <v>435</v>
      </c>
      <c r="D10" s="363"/>
    </row>
    <row r="11" spans="1:21" s="214" customFormat="1" ht="17.25" customHeight="1">
      <c r="B11" s="499"/>
      <c r="C11" s="363" t="s">
        <v>436</v>
      </c>
      <c r="D11" s="363"/>
    </row>
    <row r="12" spans="1:21" s="214" customFormat="1" ht="17.25" customHeight="1">
      <c r="B12" s="499"/>
      <c r="C12" s="363"/>
      <c r="D12" s="363"/>
    </row>
    <row r="13" spans="1:21" s="214" customFormat="1" ht="17.25" customHeight="1">
      <c r="B13" s="499"/>
      <c r="C13" s="363"/>
      <c r="D13" s="363"/>
    </row>
    <row r="14" spans="1:21">
      <c r="B14" s="405"/>
      <c r="C14" s="748"/>
      <c r="D14" s="748"/>
    </row>
  </sheetData>
  <sheetProtection algorithmName="SHA-512" hashValue="zDnnaHxaaw4dfdMEKZZuDcR0ZaLqly3bBaSoRvLNtJZRKMEy3JGFU8tlTkYEkibpop1kF7an/8oPuXMOGRQupg==" saltValue="JpsG3NL4G9MX8HyG+gjoSg==" spinCount="100000" sheet="1" scenarios="1" formatCells="0" formatColumns="0" formatRows="0"/>
  <mergeCells count="7">
    <mergeCell ref="C5:F5"/>
    <mergeCell ref="B3:B4"/>
    <mergeCell ref="G3:I3"/>
    <mergeCell ref="P3:P4"/>
    <mergeCell ref="C3:F3"/>
    <mergeCell ref="J3:L3"/>
    <mergeCell ref="M3:O3"/>
  </mergeCells>
  <phoneticPr fontId="1"/>
  <dataValidations count="1">
    <dataValidation operator="lessThan" allowBlank="1" showInputMessage="1" showErrorMessage="1" errorTitle="入力不要です。" error="[キャンセル]をクリックしてください。" sqref="C5:F5"/>
  </dataValidations>
  <pageMargins left="0.59055118110236227" right="0.39370078740157483" top="0.74803149606299213" bottom="0.31496062992125984" header="0.31496062992125984" footer="0.15748031496062992"/>
  <pageSetup paperSize="9" scale="83" fitToHeight="0" orientation="landscape" r:id="rId1"/>
  <headerFooter>
    <oddHeader>&amp;L様式９（関係書類3）</oddHeader>
    <oddFooter xml:space="preserve">&amp;C&amp;"ＭＳ Ｐゴシック,標準"&amp;10&amp;P / &amp;N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3"/>
  <sheetViews>
    <sheetView view="pageBreakPreview" zoomScaleNormal="100" zoomScaleSheetLayoutView="100" workbookViewId="0"/>
  </sheetViews>
  <sheetFormatPr defaultColWidth="9" defaultRowHeight="14.25"/>
  <cols>
    <col min="1" max="1" width="1.625" style="619" customWidth="1"/>
    <col min="2" max="2" width="6.875" style="619" customWidth="1"/>
    <col min="3" max="3" width="26.875" style="619" customWidth="1"/>
    <col min="4" max="4" width="20.625" style="619" customWidth="1"/>
    <col min="5" max="6" width="13.125" style="619" customWidth="1"/>
    <col min="7" max="10" width="15.125" style="1249" customWidth="1"/>
    <col min="11" max="11" width="1.625" style="619" customWidth="1"/>
    <col min="12" max="16384" width="9" style="619"/>
  </cols>
  <sheetData>
    <row r="1" spans="1:15" ht="8.25" customHeight="1">
      <c r="C1" s="919"/>
      <c r="D1" s="919"/>
      <c r="E1" s="919"/>
      <c r="F1" s="919"/>
    </row>
    <row r="2" spans="1:15" ht="16.5" customHeight="1" thickBot="1">
      <c r="B2" s="364" t="s">
        <v>507</v>
      </c>
      <c r="F2" s="931"/>
      <c r="K2" s="931"/>
      <c r="N2" s="931"/>
      <c r="O2" s="999"/>
    </row>
    <row r="3" spans="1:15" ht="31.5" customHeight="1">
      <c r="A3" s="619" t="s">
        <v>17</v>
      </c>
      <c r="B3" s="742" t="s">
        <v>16</v>
      </c>
      <c r="C3" s="366" t="s">
        <v>23</v>
      </c>
      <c r="D3" s="437"/>
      <c r="E3" s="437"/>
      <c r="F3" s="367"/>
      <c r="G3" s="366" t="s">
        <v>424</v>
      </c>
      <c r="H3" s="437"/>
      <c r="I3" s="437"/>
      <c r="J3" s="1062"/>
    </row>
    <row r="4" spans="1:15" ht="35.25" customHeight="1" thickBot="1">
      <c r="B4" s="745"/>
      <c r="C4" s="376" t="s">
        <v>296</v>
      </c>
      <c r="D4" s="376" t="s">
        <v>122</v>
      </c>
      <c r="E4" s="417" t="s">
        <v>177</v>
      </c>
      <c r="F4" s="446" t="s">
        <v>21</v>
      </c>
      <c r="G4" s="1355" t="s">
        <v>429</v>
      </c>
      <c r="H4" s="1356"/>
      <c r="I4" s="1355" t="s">
        <v>432</v>
      </c>
      <c r="J4" s="1357"/>
    </row>
    <row r="5" spans="1:15" ht="93" customHeight="1">
      <c r="B5" s="1293" t="str">
        <f>IF('⑥4.実施内容（BM）'!B5="","",'⑥4.実施内容（BM）'!B5)</f>
        <v/>
      </c>
      <c r="C5" s="1367" t="str">
        <f>IF('⑥4.実施内容（BM）'!C5="","",'⑥4.実施内容（BM）'!C5)</f>
        <v/>
      </c>
      <c r="D5" s="1367" t="str">
        <f>IF('⑥4.実施内容（BM）'!D5="","",'⑥4.実施内容（BM）'!D5)</f>
        <v/>
      </c>
      <c r="E5" s="1368" t="str">
        <f>IF('⑥4.実施内容（BM）'!F5="","",'⑥4.実施内容（BM）'!F5)</f>
        <v/>
      </c>
      <c r="F5" s="1369" t="str">
        <f>IF('⑥4.実施内容（BM）'!G5="","",'⑥4.実施内容（BM）'!G5)</f>
        <v/>
      </c>
      <c r="G5" s="1358"/>
      <c r="H5" s="1359"/>
      <c r="I5" s="1358"/>
      <c r="J5" s="1360"/>
    </row>
    <row r="6" spans="1:15" ht="93" customHeight="1">
      <c r="B6" s="1370" t="str">
        <f>IF('⑥4.実施内容（BM）'!B6="","",'⑥4.実施内容（BM）'!B6)</f>
        <v/>
      </c>
      <c r="C6" s="1371" t="str">
        <f>IF('⑥4.実施内容（BM）'!C6="","",'⑥4.実施内容（BM）'!C6)</f>
        <v/>
      </c>
      <c r="D6" s="1371" t="str">
        <f>IF('⑥4.実施内容（BM）'!D6="","",'⑥4.実施内容（BM）'!D6)</f>
        <v/>
      </c>
      <c r="E6" s="1372" t="str">
        <f>IF('⑥4.実施内容（BM）'!F6="","",'⑥4.実施内容（BM）'!F6)</f>
        <v/>
      </c>
      <c r="F6" s="1373" t="str">
        <f>IF('⑥4.実施内容（BM）'!G6="","",'⑥4.実施内容（BM）'!G6)</f>
        <v/>
      </c>
      <c r="G6" s="1361"/>
      <c r="H6" s="1362"/>
      <c r="I6" s="1361"/>
      <c r="J6" s="1363"/>
    </row>
    <row r="7" spans="1:15" ht="93" customHeight="1">
      <c r="B7" s="1370" t="str">
        <f>IF('⑥4.実施内容（BM）'!B7="","",'⑥4.実施内容（BM）'!B7)</f>
        <v/>
      </c>
      <c r="C7" s="1371" t="str">
        <f>IF('⑥4.実施内容（BM）'!C7="","",'⑥4.実施内容（BM）'!C7)</f>
        <v/>
      </c>
      <c r="D7" s="1371" t="str">
        <f>IF('⑥4.実施内容（BM）'!D7="","",'⑥4.実施内容（BM）'!D7)</f>
        <v/>
      </c>
      <c r="E7" s="1372" t="str">
        <f>IF('⑥4.実施内容（BM）'!F7="","",'⑥4.実施内容（BM）'!F7)</f>
        <v/>
      </c>
      <c r="F7" s="1373" t="str">
        <f>IF('⑥4.実施内容（BM）'!G7="","",'⑥4.実施内容（BM）'!G7)</f>
        <v/>
      </c>
      <c r="G7" s="1361"/>
      <c r="H7" s="1362"/>
      <c r="I7" s="1361"/>
      <c r="J7" s="1363"/>
    </row>
    <row r="8" spans="1:15" ht="93" customHeight="1" thickBot="1">
      <c r="B8" s="1308" t="str">
        <f>IF('⑥4.実施内容（BM）'!B8="","",'⑥4.実施内容（BM）'!B8)</f>
        <v/>
      </c>
      <c r="C8" s="1374" t="str">
        <f>IF('⑥4.実施内容（BM）'!C8="","",'⑥4.実施内容（BM）'!C8)</f>
        <v/>
      </c>
      <c r="D8" s="1374" t="str">
        <f>IF('⑥4.実施内容（BM）'!D8="","",'⑥4.実施内容（BM）'!D8)</f>
        <v/>
      </c>
      <c r="E8" s="1375" t="str">
        <f>IF('⑥4.実施内容（BM）'!F8="","",'⑥4.実施内容（BM）'!F8)</f>
        <v/>
      </c>
      <c r="F8" s="1376" t="str">
        <f>IF('⑥4.実施内容（BM）'!G8="","",'⑥4.実施内容（BM）'!G8)</f>
        <v/>
      </c>
      <c r="G8" s="1364"/>
      <c r="H8" s="1365"/>
      <c r="I8" s="1364"/>
      <c r="J8" s="1366"/>
    </row>
    <row r="9" spans="1:15" s="214" customFormat="1" ht="17.25" customHeight="1">
      <c r="B9" s="499" t="s">
        <v>415</v>
      </c>
      <c r="C9" s="363" t="s">
        <v>437</v>
      </c>
      <c r="D9" s="363"/>
      <c r="E9" s="363"/>
      <c r="G9" s="1249"/>
      <c r="H9" s="1249"/>
      <c r="I9" s="1249"/>
      <c r="J9" s="1249"/>
    </row>
    <row r="10" spans="1:15" s="214" customFormat="1" ht="17.25" customHeight="1">
      <c r="B10" s="499"/>
      <c r="C10" s="363"/>
      <c r="D10" s="363"/>
      <c r="E10" s="363"/>
      <c r="G10" s="1249"/>
      <c r="H10" s="1249"/>
      <c r="I10" s="1249"/>
      <c r="J10" s="1249"/>
    </row>
    <row r="11" spans="1:15" s="214" customFormat="1" ht="17.25" customHeight="1">
      <c r="B11" s="499"/>
      <c r="C11" s="363"/>
      <c r="D11" s="363"/>
      <c r="E11" s="363"/>
      <c r="G11" s="1249"/>
      <c r="H11" s="1249"/>
      <c r="I11" s="1249"/>
      <c r="J11" s="1249"/>
    </row>
    <row r="12" spans="1:15" s="214" customFormat="1" ht="17.25" customHeight="1">
      <c r="B12" s="499"/>
      <c r="C12" s="363"/>
      <c r="D12" s="363"/>
      <c r="E12" s="363"/>
      <c r="G12" s="1249"/>
      <c r="H12" s="1249"/>
      <c r="I12" s="1249"/>
      <c r="J12" s="1249"/>
    </row>
    <row r="13" spans="1:15">
      <c r="B13" s="405"/>
      <c r="C13" s="748"/>
      <c r="D13" s="748"/>
      <c r="E13" s="748"/>
    </row>
  </sheetData>
  <sheetProtection algorithmName="SHA-512" hashValue="m3cAY7Gh1rYxTLPK1peLdJIcCKyv3TAvVRWebD2KS0aDiqljiyCKWnlcc/oXRJzNFswAIZwVZx4o46R2LY//HA==" saltValue="HbvcD8m8Y4dtX8T9iulXpg==" spinCount="100000" sheet="1" scenarios="1" formatCells="0" formatColumns="0" formatRows="0"/>
  <mergeCells count="13">
    <mergeCell ref="G6:H6"/>
    <mergeCell ref="I6:J6"/>
    <mergeCell ref="G7:H7"/>
    <mergeCell ref="I7:J7"/>
    <mergeCell ref="G8:H8"/>
    <mergeCell ref="I8:J8"/>
    <mergeCell ref="G5:H5"/>
    <mergeCell ref="I5:J5"/>
    <mergeCell ref="B3:B4"/>
    <mergeCell ref="C3:F3"/>
    <mergeCell ref="G3:J3"/>
    <mergeCell ref="G4:H4"/>
    <mergeCell ref="I4:J4"/>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&amp;L様式９（関係書類4）</oddHeader>
    <oddFooter xml:space="preserve">&amp;C&amp;"ＭＳ Ｐゴシック,標準"&amp;10&amp;P / &amp;N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10.75" style="700" customWidth="1"/>
    <col min="5" max="5" width="9" style="700" customWidth="1"/>
    <col min="6" max="6" width="6.625" style="700" customWidth="1"/>
    <col min="7" max="7" width="9.375" style="700" customWidth="1"/>
    <col min="8" max="8" width="17.5" style="700" customWidth="1"/>
    <col min="9" max="9" width="16.625" style="700" customWidth="1"/>
    <col min="10" max="10" width="6.625" style="700" customWidth="1"/>
    <col min="11" max="11" width="17.125" style="700" customWidth="1"/>
    <col min="12" max="12" width="9.875" style="700" customWidth="1"/>
    <col min="13" max="13" width="10.5" style="700" customWidth="1"/>
    <col min="14" max="14" width="9.625" style="700" customWidth="1"/>
    <col min="15" max="16384" width="9" style="700"/>
  </cols>
  <sheetData>
    <row r="1" spans="2:14" ht="5.25" customHeight="1"/>
    <row r="2" spans="2:14" ht="28.5" customHeight="1">
      <c r="I2" s="1396" t="str">
        <f>様式③!H2</f>
        <v>分野・テーマ別の海外販路開拓等への支援強化事業</v>
      </c>
      <c r="J2" s="1377" t="s">
        <v>438</v>
      </c>
    </row>
    <row r="3" spans="2:14" ht="19.5" customHeight="1">
      <c r="B3" s="701"/>
      <c r="C3" s="701"/>
      <c r="D3" s="701"/>
      <c r="E3" s="701"/>
      <c r="F3" s="701"/>
      <c r="G3" s="701"/>
      <c r="H3" s="701"/>
      <c r="N3" s="701"/>
    </row>
    <row r="4" spans="2:14" ht="22.5" customHeight="1">
      <c r="L4" s="702" t="s">
        <v>115</v>
      </c>
      <c r="M4" s="702"/>
      <c r="N4" s="701"/>
    </row>
    <row r="5" spans="2:14" ht="22.5" customHeight="1">
      <c r="B5" s="703" t="s">
        <v>35</v>
      </c>
      <c r="C5" s="701"/>
      <c r="D5" s="701"/>
      <c r="E5" s="701"/>
      <c r="F5" s="701"/>
      <c r="G5" s="701"/>
      <c r="H5" s="701"/>
      <c r="I5" s="701"/>
      <c r="J5" s="701"/>
      <c r="K5" s="701"/>
      <c r="L5" s="701"/>
      <c r="M5" s="701"/>
      <c r="N5" s="701"/>
    </row>
    <row r="6" spans="2:14" ht="17.25" customHeight="1">
      <c r="B6" s="701"/>
      <c r="C6" s="701"/>
      <c r="D6" s="701"/>
      <c r="E6" s="701"/>
      <c r="F6" s="701"/>
      <c r="G6" s="701"/>
      <c r="H6" s="701"/>
      <c r="I6" s="701"/>
      <c r="J6" s="701"/>
      <c r="K6" s="701"/>
      <c r="L6" s="701"/>
      <c r="M6" s="701"/>
      <c r="N6" s="701"/>
    </row>
    <row r="7" spans="2:14" ht="32.25" customHeight="1">
      <c r="B7" s="701"/>
      <c r="C7" s="701"/>
      <c r="D7" s="701"/>
      <c r="E7" s="701"/>
      <c r="F7" s="701"/>
      <c r="G7" s="701"/>
      <c r="H7" s="701"/>
      <c r="I7" s="1378" t="s">
        <v>446</v>
      </c>
      <c r="J7" s="984" t="str">
        <f>IF('①1.概要'!C11="","",'①1.概要'!C11)</f>
        <v/>
      </c>
      <c r="K7" s="984"/>
      <c r="L7" s="984"/>
      <c r="M7" s="984"/>
      <c r="N7" s="984"/>
    </row>
    <row r="8" spans="2:14" ht="22.5" customHeight="1">
      <c r="B8" s="701"/>
      <c r="C8" s="701"/>
      <c r="D8" s="701"/>
      <c r="E8" s="701"/>
      <c r="F8" s="701"/>
      <c r="G8" s="701"/>
      <c r="I8" s="1378" t="s">
        <v>447</v>
      </c>
      <c r="J8" s="984" t="str">
        <f>IF(様式①申請!J8="","",様式①申請!J8)</f>
        <v/>
      </c>
      <c r="K8" s="984"/>
      <c r="L8" s="984"/>
      <c r="M8" s="984"/>
      <c r="N8" s="984"/>
    </row>
    <row r="9" spans="2:14" ht="28.5" customHeight="1">
      <c r="B9" s="701"/>
      <c r="C9" s="701"/>
      <c r="D9" s="701"/>
      <c r="E9" s="701"/>
      <c r="F9" s="701"/>
      <c r="G9" s="701"/>
      <c r="I9" s="1378" t="s">
        <v>448</v>
      </c>
      <c r="J9" s="1248" t="str">
        <f>IF(様式①申請!J9="","",様式①申請!J9)</f>
        <v/>
      </c>
      <c r="K9" s="1248"/>
      <c r="L9" s="1248"/>
      <c r="M9" s="1248"/>
      <c r="N9" s="1248"/>
    </row>
    <row r="10" spans="2:14" ht="13.5" customHeight="1">
      <c r="C10" s="701"/>
      <c r="D10" s="701"/>
      <c r="E10" s="701"/>
      <c r="F10" s="701"/>
      <c r="G10" s="701"/>
      <c r="H10" s="701"/>
      <c r="I10" s="701"/>
      <c r="J10" s="701"/>
      <c r="L10" s="701"/>
      <c r="M10" s="701"/>
      <c r="N10" s="701"/>
    </row>
    <row r="11" spans="2:14" s="1380" customFormat="1" ht="22.5" customHeight="1">
      <c r="B11" s="1379"/>
      <c r="C11" s="928" t="s">
        <v>439</v>
      </c>
      <c r="D11" s="1379"/>
      <c r="F11" s="1379"/>
      <c r="G11" s="1379"/>
      <c r="H11" s="1379"/>
      <c r="I11" s="1379"/>
      <c r="J11" s="1379"/>
      <c r="N11" s="1379"/>
    </row>
    <row r="12" spans="2:14" s="1380" customFormat="1" ht="22.5" customHeight="1">
      <c r="B12" s="1379"/>
      <c r="C12" s="853" t="s">
        <v>449</v>
      </c>
      <c r="D12" s="1381"/>
      <c r="E12" s="1379"/>
      <c r="F12" s="1379"/>
      <c r="I12" s="1379"/>
      <c r="J12" s="1379"/>
      <c r="L12" s="1379"/>
      <c r="M12" s="1379"/>
      <c r="N12" s="1379"/>
    </row>
    <row r="13" spans="2:14" s="1380" customFormat="1" ht="14.25" customHeight="1">
      <c r="B13" s="1379"/>
      <c r="C13" s="1379"/>
      <c r="D13" s="1379"/>
      <c r="E13" s="1379"/>
      <c r="F13" s="1379"/>
      <c r="G13" s="1379"/>
      <c r="H13" s="1379"/>
      <c r="I13" s="1379"/>
      <c r="J13" s="1379"/>
      <c r="L13" s="1379"/>
      <c r="M13" s="1379"/>
      <c r="N13" s="1379"/>
    </row>
    <row r="14" spans="2:14" s="1380" customFormat="1" ht="22.5" customHeight="1">
      <c r="B14" s="1379"/>
      <c r="C14" s="1382" t="s">
        <v>450</v>
      </c>
      <c r="D14" s="1382"/>
      <c r="E14" s="1382"/>
      <c r="F14" s="1382"/>
      <c r="G14" s="1382"/>
      <c r="H14" s="1382"/>
      <c r="I14" s="1382"/>
      <c r="J14" s="1382"/>
      <c r="K14" s="1382"/>
      <c r="L14" s="1382"/>
      <c r="M14" s="1382"/>
      <c r="N14" s="1379"/>
    </row>
    <row r="15" spans="2:14" s="1380" customFormat="1" ht="9.75" customHeight="1">
      <c r="B15" s="1379"/>
      <c r="C15" s="1379"/>
      <c r="D15" s="1379"/>
      <c r="E15" s="1379"/>
      <c r="F15" s="1379"/>
      <c r="G15" s="1379"/>
      <c r="H15" s="1379"/>
      <c r="I15" s="1379"/>
      <c r="J15" s="1379"/>
      <c r="L15" s="1379"/>
      <c r="M15" s="1379"/>
      <c r="N15" s="1379"/>
    </row>
    <row r="16" spans="2:14" s="1380" customFormat="1" ht="22.5" customHeight="1">
      <c r="B16" s="1379"/>
      <c r="C16" s="1383" t="s">
        <v>451</v>
      </c>
      <c r="D16" s="1380" t="s">
        <v>452</v>
      </c>
      <c r="E16" s="1379"/>
      <c r="F16" s="1379"/>
      <c r="G16" s="1379"/>
      <c r="H16" s="1379"/>
      <c r="I16" s="1379"/>
      <c r="J16" s="1384" t="s">
        <v>453</v>
      </c>
      <c r="K16" s="1385"/>
      <c r="L16" s="1379" t="s">
        <v>454</v>
      </c>
      <c r="M16" s="1379"/>
      <c r="N16" s="1379"/>
    </row>
    <row r="17" spans="2:14" s="1380" customFormat="1" ht="22.5" customHeight="1">
      <c r="B17" s="1379"/>
      <c r="C17" s="1384"/>
      <c r="D17" s="1379" t="s">
        <v>557</v>
      </c>
      <c r="E17" s="1379"/>
      <c r="F17" s="1379"/>
      <c r="G17" s="1379"/>
      <c r="H17" s="1379"/>
      <c r="I17" s="1379"/>
      <c r="J17" s="1384"/>
      <c r="K17" s="1385"/>
      <c r="L17" s="1379"/>
      <c r="M17" s="1379"/>
      <c r="N17" s="1379"/>
    </row>
    <row r="18" spans="2:14" s="1380" customFormat="1" ht="22.5" customHeight="1">
      <c r="B18" s="1379"/>
      <c r="C18" s="1383" t="s">
        <v>455</v>
      </c>
      <c r="D18" s="1379" t="s">
        <v>456</v>
      </c>
      <c r="E18" s="1379"/>
      <c r="F18" s="1379"/>
      <c r="G18" s="1379"/>
      <c r="H18" s="1379"/>
      <c r="I18" s="1379"/>
      <c r="J18" s="1384" t="s">
        <v>453</v>
      </c>
      <c r="K18" s="1385"/>
      <c r="L18" s="1379" t="s">
        <v>454</v>
      </c>
      <c r="M18" s="1379"/>
      <c r="N18" s="1379"/>
    </row>
    <row r="19" spans="2:14" s="1380" customFormat="1" ht="22.5" customHeight="1">
      <c r="B19" s="1379"/>
      <c r="C19" s="1383" t="s">
        <v>457</v>
      </c>
      <c r="D19" s="1379" t="s">
        <v>458</v>
      </c>
      <c r="E19" s="1379"/>
      <c r="F19" s="1379"/>
      <c r="G19" s="1379"/>
      <c r="H19" s="1379"/>
      <c r="I19" s="1379"/>
      <c r="J19" s="1384" t="s">
        <v>453</v>
      </c>
      <c r="K19" s="1385"/>
      <c r="L19" s="1379" t="s">
        <v>454</v>
      </c>
      <c r="M19" s="1379"/>
      <c r="N19" s="1379"/>
    </row>
    <row r="20" spans="2:14" s="1380" customFormat="1" ht="22.5" customHeight="1">
      <c r="B20" s="1379"/>
      <c r="C20" s="1383" t="s">
        <v>95</v>
      </c>
      <c r="D20" s="1379" t="s">
        <v>459</v>
      </c>
      <c r="E20" s="1379"/>
      <c r="F20" s="1379"/>
      <c r="G20" s="1379"/>
      <c r="H20" s="1379"/>
      <c r="I20" s="1379"/>
      <c r="J20" s="1384" t="s">
        <v>453</v>
      </c>
      <c r="K20" s="1385"/>
      <c r="L20" s="1379" t="s">
        <v>454</v>
      </c>
      <c r="M20" s="1379"/>
      <c r="N20" s="1379"/>
    </row>
    <row r="21" spans="2:14" s="1380" customFormat="1" ht="22.5" customHeight="1">
      <c r="B21" s="1379"/>
      <c r="C21" s="1379"/>
      <c r="D21" s="1379" t="s">
        <v>460</v>
      </c>
      <c r="E21" s="1379"/>
      <c r="F21" s="1379"/>
      <c r="G21" s="1379"/>
      <c r="H21" s="1379"/>
      <c r="I21" s="1379"/>
      <c r="J21" s="1379"/>
      <c r="K21" s="1379"/>
      <c r="L21" s="1379"/>
      <c r="M21" s="1379"/>
      <c r="N21" s="1379"/>
    </row>
    <row r="22" spans="2:14" s="1380" customFormat="1" ht="22.5" customHeight="1">
      <c r="B22" s="1379"/>
      <c r="D22" s="1379" t="s">
        <v>461</v>
      </c>
      <c r="E22" s="1379"/>
      <c r="F22" s="1379"/>
      <c r="G22" s="1379"/>
      <c r="H22" s="1379"/>
      <c r="I22" s="1379"/>
      <c r="J22" s="1379"/>
      <c r="K22" s="1379"/>
      <c r="L22" s="1379"/>
      <c r="M22" s="1379"/>
      <c r="N22" s="1379"/>
    </row>
    <row r="23" spans="2:14" s="1380" customFormat="1" ht="22.5" customHeight="1">
      <c r="B23" s="1379"/>
      <c r="D23" s="1379" t="s">
        <v>462</v>
      </c>
      <c r="E23" s="1379"/>
      <c r="F23" s="1379"/>
      <c r="G23" s="1379"/>
      <c r="H23" s="1379"/>
      <c r="I23" s="1379"/>
      <c r="J23" s="1379"/>
      <c r="K23" s="1379"/>
      <c r="L23" s="1379"/>
      <c r="M23" s="1379"/>
      <c r="N23" s="1379"/>
    </row>
    <row r="24" spans="2:14" s="1380" customFormat="1" ht="22.5" customHeight="1">
      <c r="B24" s="1379"/>
      <c r="C24" s="1379"/>
      <c r="D24" s="1379" t="s">
        <v>463</v>
      </c>
      <c r="E24" s="1379"/>
      <c r="F24" s="1379"/>
      <c r="G24" s="1379"/>
      <c r="H24" s="1379"/>
      <c r="I24" s="1379"/>
      <c r="J24" s="1379"/>
      <c r="K24" s="1379"/>
      <c r="M24" s="1379"/>
      <c r="N24" s="1379"/>
    </row>
    <row r="25" spans="2:14" s="1380" customFormat="1" ht="22.5" customHeight="1">
      <c r="B25" s="1379"/>
      <c r="C25" s="1379"/>
      <c r="D25" s="1379" t="s">
        <v>464</v>
      </c>
      <c r="E25" s="1379"/>
      <c r="F25" s="1379"/>
      <c r="G25" s="1379"/>
      <c r="H25" s="1379"/>
      <c r="I25" s="1379"/>
      <c r="J25" s="1379"/>
      <c r="K25" s="1379"/>
      <c r="L25" s="1379"/>
      <c r="M25" s="1379"/>
      <c r="N25" s="1379"/>
    </row>
    <row r="26" spans="2:14" s="1380" customFormat="1" ht="22.5" customHeight="1">
      <c r="B26" s="1379"/>
      <c r="C26" s="1379"/>
      <c r="D26" s="1379" t="s">
        <v>465</v>
      </c>
      <c r="E26" s="1379"/>
      <c r="F26" s="1379"/>
      <c r="G26" s="1379"/>
      <c r="H26" s="1379"/>
      <c r="I26" s="1379"/>
      <c r="J26" s="1379"/>
      <c r="K26" s="1379"/>
      <c r="L26" s="1379"/>
      <c r="M26" s="1379"/>
      <c r="N26" s="1379"/>
    </row>
    <row r="27" spans="2:14" s="1380" customFormat="1" ht="22.5" customHeight="1">
      <c r="B27" s="1379"/>
      <c r="C27" s="1383" t="s">
        <v>466</v>
      </c>
      <c r="D27" s="1379" t="s">
        <v>467</v>
      </c>
      <c r="E27" s="1379"/>
      <c r="F27" s="1379"/>
      <c r="G27" s="1379"/>
      <c r="H27" s="1379"/>
      <c r="I27" s="1379"/>
      <c r="J27" s="1379"/>
      <c r="K27" s="1379"/>
      <c r="L27" s="1379"/>
      <c r="M27" s="1379"/>
      <c r="N27" s="1379"/>
    </row>
    <row r="28" spans="2:14" s="1380" customFormat="1" ht="22.5" customHeight="1">
      <c r="B28" s="1379"/>
      <c r="C28" s="1383"/>
      <c r="D28" s="1386"/>
      <c r="E28" s="1387"/>
      <c r="F28" s="1387"/>
      <c r="G28" s="1387"/>
      <c r="H28" s="1387"/>
      <c r="I28" s="1387"/>
      <c r="J28" s="1387"/>
      <c r="K28" s="1387"/>
      <c r="L28" s="1387"/>
      <c r="M28" s="1388"/>
      <c r="N28" s="1379"/>
    </row>
    <row r="29" spans="2:14" s="1380" customFormat="1" ht="22.5" customHeight="1">
      <c r="B29" s="1379"/>
      <c r="C29" s="1383"/>
      <c r="D29" s="1389"/>
      <c r="E29" s="1390"/>
      <c r="F29" s="1390"/>
      <c r="G29" s="1390"/>
      <c r="H29" s="1390"/>
      <c r="I29" s="1390"/>
      <c r="J29" s="1390"/>
      <c r="K29" s="1390"/>
      <c r="L29" s="1390"/>
      <c r="M29" s="1391"/>
      <c r="N29" s="1379"/>
    </row>
    <row r="30" spans="2:14" s="1380" customFormat="1" ht="22.5" customHeight="1">
      <c r="B30" s="1379"/>
      <c r="C30" s="1383"/>
      <c r="D30" s="1379" t="s">
        <v>468</v>
      </c>
      <c r="E30" s="1379"/>
      <c r="F30" s="1379"/>
      <c r="G30" s="1379"/>
      <c r="H30" s="1379"/>
      <c r="I30" s="1379"/>
      <c r="J30" s="1379"/>
      <c r="K30" s="1379"/>
      <c r="L30" s="1379"/>
      <c r="M30" s="1379"/>
      <c r="N30" s="1379"/>
    </row>
    <row r="31" spans="2:14" s="1380" customFormat="1" ht="22.5" customHeight="1">
      <c r="C31" s="1383" t="s">
        <v>469</v>
      </c>
      <c r="D31" s="1379" t="s">
        <v>470</v>
      </c>
      <c r="E31" s="1379"/>
      <c r="F31" s="1379"/>
      <c r="G31" s="1379"/>
      <c r="H31" s="1379"/>
      <c r="I31" s="1379"/>
      <c r="J31" s="1379"/>
      <c r="K31" s="1379"/>
      <c r="L31" s="1379"/>
      <c r="M31" s="1379"/>
      <c r="N31" s="1379"/>
    </row>
    <row r="32" spans="2:14" s="1380" customFormat="1" ht="22.5" customHeight="1">
      <c r="C32" s="1383"/>
      <c r="D32" s="1386"/>
      <c r="E32" s="1387"/>
      <c r="F32" s="1387"/>
      <c r="G32" s="1387"/>
      <c r="H32" s="1387"/>
      <c r="I32" s="1387"/>
      <c r="J32" s="1387"/>
      <c r="K32" s="1387"/>
      <c r="L32" s="1387"/>
      <c r="M32" s="1388"/>
      <c r="N32" s="1379"/>
    </row>
    <row r="33" spans="2:14" s="1380" customFormat="1" ht="22.5" customHeight="1">
      <c r="C33" s="1383"/>
      <c r="D33" s="1389"/>
      <c r="E33" s="1390"/>
      <c r="F33" s="1390"/>
      <c r="G33" s="1390"/>
      <c r="H33" s="1390"/>
      <c r="I33" s="1390"/>
      <c r="J33" s="1390"/>
      <c r="K33" s="1390"/>
      <c r="L33" s="1390"/>
      <c r="M33" s="1391"/>
      <c r="N33" s="1379"/>
    </row>
    <row r="34" spans="2:14" s="1380" customFormat="1" ht="22.5" customHeight="1">
      <c r="B34" s="1379"/>
      <c r="C34" s="1383"/>
      <c r="D34" s="1379" t="s">
        <v>460</v>
      </c>
      <c r="E34" s="1379"/>
      <c r="F34" s="1379"/>
      <c r="G34" s="1379"/>
      <c r="H34" s="1379"/>
      <c r="I34" s="1379"/>
      <c r="J34" s="1379"/>
      <c r="K34" s="1379"/>
      <c r="L34" s="1379"/>
      <c r="M34" s="1379"/>
      <c r="N34" s="1379"/>
    </row>
    <row r="35" spans="2:14" s="1380" customFormat="1" ht="22.5" customHeight="1">
      <c r="B35" s="1379"/>
      <c r="C35" s="1383"/>
      <c r="D35" s="1379" t="s">
        <v>461</v>
      </c>
      <c r="E35" s="1379"/>
      <c r="F35" s="1379"/>
      <c r="G35" s="1379"/>
      <c r="H35" s="1379"/>
      <c r="I35" s="1379"/>
      <c r="J35" s="1379"/>
      <c r="K35" s="1379"/>
      <c r="L35" s="1379"/>
      <c r="M35" s="1379"/>
      <c r="N35" s="1379"/>
    </row>
    <row r="36" spans="2:14" s="1380" customFormat="1" ht="22.5" customHeight="1">
      <c r="B36" s="1392"/>
      <c r="C36" s="1383"/>
      <c r="D36" s="1379" t="s">
        <v>471</v>
      </c>
      <c r="E36" s="1392"/>
      <c r="F36" s="1392"/>
      <c r="G36" s="1392"/>
      <c r="H36" s="1392"/>
      <c r="I36" s="1392"/>
      <c r="J36" s="1392"/>
      <c r="K36" s="1392"/>
      <c r="L36" s="1392"/>
      <c r="M36" s="1392"/>
      <c r="N36" s="1379"/>
    </row>
    <row r="37" spans="2:14" s="1380" customFormat="1" ht="22.5" customHeight="1">
      <c r="B37" s="1392"/>
      <c r="C37" s="1392"/>
      <c r="D37" s="1393" t="s">
        <v>472</v>
      </c>
      <c r="E37" s="1392"/>
      <c r="F37" s="1392"/>
      <c r="G37" s="1392"/>
      <c r="H37" s="1392"/>
      <c r="I37" s="1392"/>
      <c r="J37" s="1392"/>
      <c r="K37" s="1392"/>
      <c r="L37" s="1392"/>
      <c r="M37" s="1392"/>
      <c r="N37" s="1379"/>
    </row>
    <row r="38" spans="2:14" s="1380" customFormat="1" ht="22.5" customHeight="1">
      <c r="B38" s="1392"/>
      <c r="C38" s="1392"/>
      <c r="D38" s="1379" t="s">
        <v>473</v>
      </c>
      <c r="E38" s="1392"/>
      <c r="F38" s="1392"/>
      <c r="G38" s="1392"/>
      <c r="H38" s="1392"/>
      <c r="I38" s="1392"/>
      <c r="J38" s="1392"/>
      <c r="K38" s="1392"/>
      <c r="L38" s="1392"/>
      <c r="M38" s="1392"/>
      <c r="N38" s="1379"/>
    </row>
    <row r="39" spans="2:14" s="1380" customFormat="1" ht="22.5" customHeight="1">
      <c r="B39" s="1392"/>
      <c r="C39" s="1392"/>
      <c r="D39" s="1394" t="s">
        <v>440</v>
      </c>
      <c r="E39" s="1392"/>
      <c r="F39" s="1392"/>
      <c r="G39" s="1392"/>
      <c r="H39" s="1392"/>
      <c r="I39" s="1392"/>
      <c r="J39" s="1392"/>
      <c r="K39" s="1392"/>
      <c r="L39" s="1392"/>
      <c r="M39" s="1392"/>
      <c r="N39" s="1379"/>
    </row>
    <row r="40" spans="2:14" s="1380" customFormat="1" ht="22.5" customHeight="1">
      <c r="B40" s="1392"/>
      <c r="C40" s="1392"/>
      <c r="D40" s="1395" t="s">
        <v>474</v>
      </c>
      <c r="E40" s="1392"/>
      <c r="F40" s="1392"/>
      <c r="G40" s="1392"/>
      <c r="H40" s="1392"/>
      <c r="I40" s="1392"/>
      <c r="J40" s="1392"/>
      <c r="K40" s="1392"/>
      <c r="L40" s="1392"/>
      <c r="M40" s="1392"/>
      <c r="N40" s="1379"/>
    </row>
    <row r="41" spans="2:14" s="1380" customFormat="1" ht="22.5" customHeight="1">
      <c r="B41" s="1392"/>
      <c r="C41" s="1392"/>
      <c r="D41" s="1394" t="s">
        <v>475</v>
      </c>
      <c r="E41" s="1392"/>
      <c r="F41" s="1392"/>
      <c r="G41" s="1392"/>
      <c r="H41" s="1392"/>
      <c r="I41" s="1392"/>
      <c r="J41" s="1392"/>
      <c r="K41" s="1392"/>
      <c r="L41" s="1392"/>
      <c r="M41" s="1392"/>
      <c r="N41" s="1379"/>
    </row>
    <row r="42" spans="2:14" s="1380" customFormat="1" ht="22.5" customHeight="1">
      <c r="B42" s="1392"/>
      <c r="C42" s="1392"/>
      <c r="D42" s="1379" t="s">
        <v>476</v>
      </c>
      <c r="E42" s="1392"/>
      <c r="F42" s="1392"/>
      <c r="G42" s="1392"/>
      <c r="H42" s="1392"/>
      <c r="I42" s="1392"/>
      <c r="J42" s="1392"/>
      <c r="K42" s="1392"/>
      <c r="L42" s="1392"/>
      <c r="M42" s="1392"/>
      <c r="N42" s="1379"/>
    </row>
    <row r="43" spans="2:14" s="1380" customFormat="1" ht="22.5" customHeight="1">
      <c r="B43" s="1392"/>
      <c r="C43" s="1392"/>
      <c r="D43" s="1379"/>
      <c r="E43" s="1392"/>
      <c r="F43" s="1392"/>
      <c r="G43" s="1392"/>
      <c r="H43" s="1392"/>
      <c r="I43" s="1392"/>
      <c r="J43" s="1392"/>
      <c r="K43" s="1392"/>
      <c r="L43" s="1392"/>
      <c r="M43" s="1392"/>
      <c r="N43" s="1379"/>
    </row>
    <row r="44" spans="2:14" s="1380" customFormat="1" ht="22.5" customHeight="1">
      <c r="B44" s="1392"/>
      <c r="C44" s="1392"/>
      <c r="D44" s="1392"/>
      <c r="E44" s="1392"/>
      <c r="F44" s="1392"/>
      <c r="G44" s="1392"/>
      <c r="H44" s="1392"/>
      <c r="I44" s="1392"/>
      <c r="J44" s="1379"/>
      <c r="N44" s="1379"/>
    </row>
    <row r="45" spans="2:14" s="1380" customFormat="1" ht="22.5" customHeight="1">
      <c r="B45" s="1392"/>
      <c r="C45" s="1392"/>
      <c r="D45" s="1392"/>
      <c r="E45" s="1392"/>
      <c r="F45" s="1392"/>
      <c r="G45" s="1392"/>
      <c r="H45" s="1392"/>
      <c r="I45" s="1392"/>
      <c r="J45" s="1379"/>
      <c r="M45" s="1379" t="s">
        <v>477</v>
      </c>
    </row>
    <row r="46" spans="2:14" ht="22.5" customHeight="1">
      <c r="B46" s="712"/>
      <c r="C46" s="712"/>
      <c r="D46" s="712"/>
      <c r="E46" s="712"/>
      <c r="F46" s="712"/>
      <c r="G46" s="712"/>
      <c r="H46" s="712"/>
      <c r="I46" s="712"/>
      <c r="J46" s="701"/>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j6YEar8oGmIAC2fgTv+o4nqarH3p4v7y/gex1Fc584lt7rc4HI/2tRijz3PHEqL7dijK2cOCOWteLr/9Jdg0ig==" saltValue="Us3MruY80ZuQGjnaLGKLxw==" spinCount="100000" sheet="1" scenarios="1" formatCells="0" formatColumns="0" formatRows="0"/>
  <mergeCells count="7">
    <mergeCell ref="D28:M29"/>
    <mergeCell ref="D32:M33"/>
    <mergeCell ref="C14:M14"/>
    <mergeCell ref="L4:M4"/>
    <mergeCell ref="J7:N7"/>
    <mergeCell ref="J8:N8"/>
    <mergeCell ref="J9:N9"/>
  </mergeCells>
  <phoneticPr fontId="1"/>
  <conditionalFormatting sqref="L4:M4">
    <cfRule type="containsText" dxfId="1" priority="1" operator="containsText" text="日付を入力してください">
      <formula>NOT(ISERROR(SEARCH("日付を入力してください",L4)))</formula>
    </cfRule>
  </conditionalFormatting>
  <dataValidations disablePrompts="1" count="1">
    <dataValidation allowBlank="1" showInputMessage="1" showErrorMessage="1" promptTitle="西暦で入力してください。" prompt="例：2021/1/1" sqref="L4:M4"/>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&amp;L様式第10号</oddHeader>
  </headerFooter>
  <rowBreaks count="1" manualBreakCount="1">
    <brk id="26" max="1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700" customWidth="1"/>
    <col min="2" max="2" width="4.875" style="700" customWidth="1"/>
    <col min="3" max="3" width="10.625" style="700" customWidth="1"/>
    <col min="4" max="4" width="10.75" style="700" customWidth="1"/>
    <col min="5" max="5" width="9" style="700" customWidth="1"/>
    <col min="6" max="6" width="6.625" style="700" customWidth="1"/>
    <col min="7" max="7" width="9.375" style="700" customWidth="1"/>
    <col min="8" max="8" width="17.5" style="700" customWidth="1"/>
    <col min="9" max="9" width="16.625" style="700" customWidth="1"/>
    <col min="10" max="10" width="6.625" style="700" customWidth="1"/>
    <col min="11" max="11" width="17.125" style="700" customWidth="1"/>
    <col min="12" max="12" width="9.875" style="700" customWidth="1"/>
    <col min="13" max="13" width="10.5" style="700" customWidth="1"/>
    <col min="14" max="14" width="7.875" style="700" customWidth="1"/>
    <col min="15" max="16384" width="9" style="700"/>
  </cols>
  <sheetData>
    <row r="1" spans="2:14" ht="11.25" customHeight="1"/>
    <row r="2" spans="2:14" ht="22.5" customHeight="1">
      <c r="L2" s="702" t="s">
        <v>115</v>
      </c>
      <c r="M2" s="702"/>
      <c r="N2" s="701"/>
    </row>
    <row r="3" spans="2:14" ht="22.5" customHeight="1">
      <c r="B3" s="703" t="s">
        <v>35</v>
      </c>
      <c r="C3" s="701"/>
      <c r="D3" s="701"/>
      <c r="E3" s="701"/>
      <c r="F3" s="701"/>
      <c r="G3" s="701"/>
      <c r="H3" s="701"/>
      <c r="I3" s="701"/>
      <c r="J3" s="701"/>
      <c r="K3" s="701"/>
      <c r="L3" s="701"/>
      <c r="M3" s="701"/>
      <c r="N3" s="701"/>
    </row>
    <row r="4" spans="2:14" ht="17.25" customHeight="1">
      <c r="B4" s="701"/>
      <c r="C4" s="701"/>
      <c r="D4" s="701"/>
      <c r="E4" s="701"/>
      <c r="F4" s="701"/>
      <c r="G4" s="701"/>
      <c r="H4" s="701"/>
      <c r="I4" s="701"/>
      <c r="J4" s="701"/>
      <c r="K4" s="701"/>
      <c r="L4" s="701"/>
      <c r="M4" s="701"/>
      <c r="N4" s="701"/>
    </row>
    <row r="5" spans="2:14" ht="32.25" customHeight="1">
      <c r="B5" s="701"/>
      <c r="C5" s="701"/>
      <c r="D5" s="701"/>
      <c r="E5" s="701"/>
      <c r="F5" s="701"/>
      <c r="G5" s="701"/>
      <c r="H5" s="701"/>
      <c r="I5" s="1378" t="s">
        <v>446</v>
      </c>
      <c r="J5" s="984" t="str">
        <f>IF('①1.概要'!C11="","",'①1.概要'!C11)</f>
        <v/>
      </c>
      <c r="K5" s="984"/>
      <c r="L5" s="984"/>
      <c r="M5" s="984"/>
      <c r="N5" s="984"/>
    </row>
    <row r="6" spans="2:14" ht="22.5" customHeight="1">
      <c r="B6" s="701"/>
      <c r="C6" s="701"/>
      <c r="D6" s="701"/>
      <c r="E6" s="701"/>
      <c r="F6" s="701"/>
      <c r="G6" s="701"/>
      <c r="I6" s="1378" t="s">
        <v>447</v>
      </c>
      <c r="J6" s="984" t="str">
        <f>IF(様式①申請!J8="","",様式①申請!J8)</f>
        <v/>
      </c>
      <c r="K6" s="984"/>
      <c r="L6" s="984"/>
      <c r="M6" s="984"/>
      <c r="N6" s="984"/>
    </row>
    <row r="7" spans="2:14" ht="28.5" customHeight="1">
      <c r="B7" s="701"/>
      <c r="C7" s="701"/>
      <c r="D7" s="701"/>
      <c r="E7" s="701"/>
      <c r="F7" s="701"/>
      <c r="G7" s="701"/>
      <c r="I7" s="1378" t="s">
        <v>448</v>
      </c>
      <c r="J7" s="1248" t="str">
        <f>IF(様式①申請!J9="","",様式①申請!J9)</f>
        <v/>
      </c>
      <c r="K7" s="1248"/>
      <c r="L7" s="1248"/>
      <c r="M7" s="1248"/>
      <c r="N7" s="1248"/>
    </row>
    <row r="8" spans="2:14" ht="13.5" customHeight="1">
      <c r="C8" s="701"/>
      <c r="D8" s="701"/>
      <c r="E8" s="701"/>
      <c r="F8" s="701"/>
      <c r="G8" s="701"/>
      <c r="H8" s="701"/>
      <c r="I8" s="701"/>
      <c r="J8" s="701"/>
      <c r="L8" s="701"/>
      <c r="M8" s="701"/>
      <c r="N8" s="701"/>
    </row>
    <row r="9" spans="2:14" s="1380" customFormat="1" ht="22.5" customHeight="1">
      <c r="B9" s="1379"/>
      <c r="C9" s="1397" t="s">
        <v>478</v>
      </c>
      <c r="D9" s="1397"/>
      <c r="E9" s="1397"/>
      <c r="F9" s="1397"/>
      <c r="G9" s="1397"/>
      <c r="H9" s="1397"/>
      <c r="I9" s="1397"/>
      <c r="J9" s="1397"/>
      <c r="K9" s="1397"/>
      <c r="L9" s="1397"/>
      <c r="M9" s="1397"/>
      <c r="N9" s="1379"/>
    </row>
    <row r="10" spans="2:14" s="1380" customFormat="1" ht="22.5" customHeight="1">
      <c r="B10" s="1379"/>
      <c r="C10" s="928"/>
      <c r="D10" s="1381"/>
      <c r="E10" s="1379"/>
      <c r="F10" s="1379"/>
      <c r="I10" s="1379"/>
      <c r="J10" s="1379"/>
      <c r="L10" s="1379"/>
      <c r="M10" s="1379"/>
      <c r="N10" s="1379"/>
    </row>
    <row r="11" spans="2:14" s="1380" customFormat="1" ht="22.5" customHeight="1">
      <c r="C11" s="1398" t="s">
        <v>479</v>
      </c>
    </row>
    <row r="12" spans="2:14" s="1380" customFormat="1" ht="22.5" customHeight="1">
      <c r="C12" s="1399" t="s">
        <v>480</v>
      </c>
    </row>
    <row r="13" spans="2:14" s="1380" customFormat="1" ht="22.5" customHeight="1">
      <c r="C13" s="1399"/>
    </row>
    <row r="14" spans="2:14" s="1380" customFormat="1" ht="22.5" customHeight="1"/>
    <row r="15" spans="2:14" s="1380" customFormat="1" ht="22.5" customHeight="1">
      <c r="C15" s="1382" t="s">
        <v>450</v>
      </c>
      <c r="D15" s="1382"/>
      <c r="E15" s="1382"/>
      <c r="F15" s="1382"/>
      <c r="G15" s="1382"/>
      <c r="H15" s="1382"/>
      <c r="I15" s="1382"/>
      <c r="J15" s="1382"/>
      <c r="K15" s="1382"/>
      <c r="L15" s="1382"/>
      <c r="M15" s="1382"/>
    </row>
    <row r="16" spans="2:14" s="1380" customFormat="1" ht="22.5" customHeight="1">
      <c r="C16" s="1400"/>
      <c r="D16" s="1400"/>
      <c r="E16" s="1400"/>
      <c r="F16" s="1400"/>
      <c r="G16" s="1400"/>
      <c r="H16" s="1400"/>
      <c r="I16" s="1400"/>
      <c r="J16" s="1400"/>
      <c r="K16" s="1400"/>
      <c r="L16" s="1400"/>
      <c r="M16" s="1400"/>
    </row>
    <row r="17" spans="2:14" s="1380" customFormat="1" ht="22.5" customHeight="1">
      <c r="C17" s="1400"/>
      <c r="D17" s="1400"/>
      <c r="E17" s="1400"/>
      <c r="F17" s="1400"/>
      <c r="G17" s="1400"/>
      <c r="H17" s="1400"/>
      <c r="I17" s="1400"/>
      <c r="J17" s="1400"/>
      <c r="K17" s="1400"/>
      <c r="L17" s="1400"/>
      <c r="M17" s="1400"/>
    </row>
    <row r="18" spans="2:14" s="1380" customFormat="1" ht="22.5" customHeight="1">
      <c r="D18" s="1383" t="s">
        <v>451</v>
      </c>
      <c r="E18" s="1401" t="s">
        <v>481</v>
      </c>
    </row>
    <row r="19" spans="2:14" s="1380" customFormat="1" ht="22.5" customHeight="1">
      <c r="D19" s="1384"/>
      <c r="E19" s="1401" t="s">
        <v>482</v>
      </c>
    </row>
    <row r="20" spans="2:14" s="1380" customFormat="1" ht="22.5" customHeight="1">
      <c r="B20" s="1392"/>
      <c r="C20" s="1392"/>
      <c r="D20" s="1383" t="s">
        <v>455</v>
      </c>
      <c r="E20" s="1402" t="s">
        <v>483</v>
      </c>
      <c r="F20" s="1392"/>
      <c r="G20" s="1392"/>
      <c r="H20" s="1392"/>
      <c r="I20" s="1392"/>
      <c r="J20" s="1392"/>
      <c r="K20" s="1392"/>
      <c r="L20" s="1392"/>
      <c r="M20" s="1392"/>
      <c r="N20" s="1379"/>
    </row>
    <row r="21" spans="2:14" s="1380" customFormat="1" ht="22.5" customHeight="1">
      <c r="B21" s="1392"/>
      <c r="C21" s="1392"/>
      <c r="D21" s="1383" t="s">
        <v>457</v>
      </c>
      <c r="E21" s="1402" t="s">
        <v>484</v>
      </c>
      <c r="F21" s="1392"/>
      <c r="G21" s="1392"/>
      <c r="H21" s="1392"/>
      <c r="I21" s="1392"/>
      <c r="J21" s="1379"/>
      <c r="N21" s="1379"/>
    </row>
    <row r="22" spans="2:14" s="1380" customFormat="1" ht="22.5" customHeight="1">
      <c r="B22" s="1392"/>
      <c r="C22" s="1392"/>
      <c r="D22" s="1383"/>
      <c r="E22" s="1402"/>
      <c r="F22" s="1392"/>
      <c r="G22" s="1392"/>
      <c r="H22" s="1392"/>
      <c r="I22" s="1392"/>
      <c r="J22" s="1379"/>
      <c r="N22" s="1379"/>
    </row>
    <row r="23" spans="2:14" s="1380" customFormat="1" ht="22.5" customHeight="1">
      <c r="B23" s="1392"/>
      <c r="C23" s="1392"/>
      <c r="D23" s="1383"/>
      <c r="E23" s="1402"/>
      <c r="F23" s="1392"/>
      <c r="G23" s="1392"/>
      <c r="H23" s="1392"/>
      <c r="I23" s="1392"/>
      <c r="J23" s="1379"/>
      <c r="N23" s="1379"/>
    </row>
    <row r="24" spans="2:14" s="1380" customFormat="1" ht="22.5" customHeight="1">
      <c r="B24" s="1392"/>
      <c r="C24" s="1392"/>
      <c r="D24" s="1383"/>
      <c r="E24" s="1379"/>
      <c r="F24" s="1392"/>
      <c r="G24" s="1392"/>
      <c r="H24" s="1392"/>
      <c r="I24" s="1392"/>
      <c r="J24" s="1379"/>
      <c r="M24" s="1403" t="s">
        <v>477</v>
      </c>
    </row>
    <row r="25" spans="2:14" s="1380" customFormat="1" ht="22.5" customHeight="1">
      <c r="B25" s="1392"/>
      <c r="C25" s="1392"/>
      <c r="D25" s="1392"/>
      <c r="E25" s="1392"/>
      <c r="F25" s="1392"/>
      <c r="G25" s="1392"/>
      <c r="H25" s="1392"/>
      <c r="I25" s="1392"/>
      <c r="J25" s="1379"/>
    </row>
    <row r="26" spans="2:14" s="1380" customFormat="1" ht="22.5" customHeight="1"/>
    <row r="27" spans="2:14" s="1380" customFormat="1" ht="22.5" customHeight="1"/>
    <row r="28" spans="2:14" s="1380" customFormat="1" ht="22.5" customHeight="1"/>
    <row r="29" spans="2:14" ht="22.5" customHeight="1"/>
    <row r="30" spans="2:14" ht="22.5" customHeight="1"/>
    <row r="31" spans="2:14" ht="22.5" customHeight="1"/>
    <row r="32" spans="2:14" ht="22.5" customHeight="1"/>
    <row r="33" ht="22.5" customHeight="1"/>
  </sheetData>
  <sheetProtection algorithmName="SHA-512" hashValue="McgOoxCXduUpRMRQHRd2t5wVzG+C+uqCKfPsa0NhJToGNJUKDjiBdFCkwrPotp8RiMZ/74B83kXBNTnfpM5t+Q==" saltValue="WzoYgYqh7n1SAd7PyxlMzA==" spinCount="100000" sheet="1" scenarios="1" formatCells="0" formatColumns="0" formatRows="0"/>
  <mergeCells count="6">
    <mergeCell ref="C15:M15"/>
    <mergeCell ref="L2:M2"/>
    <mergeCell ref="J5:N5"/>
    <mergeCell ref="J6:N6"/>
    <mergeCell ref="J7:N7"/>
    <mergeCell ref="C9:M9"/>
  </mergeCells>
  <phoneticPr fontId="1"/>
  <conditionalFormatting sqref="L2:M2">
    <cfRule type="containsText" dxfId="0" priority="1" operator="containsText" text="日付を入力してください">
      <formula>NOT(ISERROR(SEARCH("日付を入力してください",L2)))</formula>
    </cfRule>
  </conditionalFormatting>
  <dataValidations count="1">
    <dataValidation allowBlank="1" showInputMessage="1" showErrorMessage="1" promptTitle="西暦で入力してください。" prompt="例：2021/1/1" sqref="L2:M2"/>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&amp;L様式第11号</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33"/>
  <sheetViews>
    <sheetView view="pageBreakPreview" zoomScaleNormal="100" zoomScaleSheetLayoutView="100" workbookViewId="0"/>
  </sheetViews>
  <sheetFormatPr defaultRowHeight="15.75"/>
  <cols>
    <col min="1" max="1" width="1.625" style="17" customWidth="1"/>
    <col min="2" max="2" width="4" style="17" customWidth="1"/>
    <col min="3" max="3" width="9.75" style="17" customWidth="1"/>
    <col min="4" max="4" width="10.625" style="17" customWidth="1"/>
    <col min="5" max="5" width="16.375" style="17" customWidth="1"/>
    <col min="6" max="7" width="10.625" style="17" customWidth="1"/>
    <col min="8" max="10" width="12.75" style="17" customWidth="1"/>
    <col min="11" max="11" width="10.625" style="17" customWidth="1"/>
    <col min="12" max="12" width="13.375" style="17" customWidth="1"/>
    <col min="13" max="13" width="9.25" style="17" customWidth="1"/>
    <col min="14" max="14" width="10.375" style="17" customWidth="1"/>
    <col min="15" max="16384" width="9" style="17"/>
  </cols>
  <sheetData>
    <row r="1" spans="2:13" ht="20.25" customHeight="1"/>
    <row r="2" spans="2:13" ht="34.5" customHeight="1">
      <c r="F2" s="212" t="s">
        <v>500</v>
      </c>
      <c r="G2" s="213"/>
      <c r="H2" s="213"/>
      <c r="I2" s="213"/>
      <c r="J2" s="213"/>
      <c r="K2" s="213"/>
    </row>
    <row r="3" spans="2:13" s="24" customFormat="1" ht="19.5" customHeight="1">
      <c r="B3" s="15"/>
      <c r="C3" s="15"/>
      <c r="D3" s="15"/>
      <c r="E3" s="15"/>
      <c r="F3" s="15"/>
      <c r="G3" s="15"/>
      <c r="H3" s="15"/>
      <c r="L3" s="15"/>
    </row>
    <row r="4" spans="2:13" s="24" customFormat="1" ht="22.5" customHeight="1">
      <c r="C4" s="42" t="s">
        <v>485</v>
      </c>
    </row>
    <row r="5" spans="2:13" s="24" customFormat="1" ht="22.5" customHeight="1">
      <c r="C5" s="24" t="s">
        <v>489</v>
      </c>
    </row>
    <row r="6" spans="2:13" s="24" customFormat="1" ht="22.5" customHeight="1">
      <c r="C6" s="24" t="s">
        <v>490</v>
      </c>
    </row>
    <row r="7" spans="2:13" s="24" customFormat="1" ht="18" customHeight="1"/>
    <row r="8" spans="2:13" s="24" customFormat="1" ht="22.5" customHeight="1">
      <c r="C8" s="211" t="s">
        <v>450</v>
      </c>
      <c r="D8" s="211"/>
      <c r="E8" s="211"/>
      <c r="F8" s="211"/>
      <c r="G8" s="211"/>
      <c r="H8" s="211"/>
      <c r="I8" s="211"/>
      <c r="J8" s="211"/>
      <c r="K8" s="211"/>
      <c r="L8" s="211"/>
      <c r="M8" s="211"/>
    </row>
    <row r="9" spans="2:13" s="24" customFormat="1" ht="22.5" customHeight="1"/>
    <row r="10" spans="2:13" s="24" customFormat="1" ht="22.5" customHeight="1">
      <c r="C10" s="168" t="s">
        <v>441</v>
      </c>
      <c r="D10" s="24" t="s">
        <v>491</v>
      </c>
    </row>
    <row r="11" spans="2:13" s="24" customFormat="1" ht="22.5" customHeight="1">
      <c r="C11" s="168"/>
      <c r="D11" s="24" t="s">
        <v>492</v>
      </c>
    </row>
    <row r="12" spans="2:13" s="24" customFormat="1" ht="22.5" customHeight="1">
      <c r="C12" s="168"/>
      <c r="D12" s="24" t="s">
        <v>493</v>
      </c>
    </row>
    <row r="13" spans="2:13" s="24" customFormat="1" ht="22.5" customHeight="1">
      <c r="C13" s="168"/>
      <c r="D13" s="24" t="s">
        <v>497</v>
      </c>
    </row>
    <row r="14" spans="2:13" s="24" customFormat="1" ht="22.5" customHeight="1">
      <c r="C14" s="168"/>
    </row>
    <row r="15" spans="2:13" s="24" customFormat="1" ht="22.5" customHeight="1">
      <c r="C15" s="168" t="s">
        <v>442</v>
      </c>
      <c r="D15" s="24" t="s">
        <v>494</v>
      </c>
    </row>
    <row r="16" spans="2:13" s="24" customFormat="1" ht="22.5" customHeight="1">
      <c r="C16" s="168"/>
      <c r="D16" s="24" t="s">
        <v>498</v>
      </c>
    </row>
    <row r="17" spans="3:12" s="24" customFormat="1" ht="22.5" customHeight="1">
      <c r="C17" s="168"/>
    </row>
    <row r="18" spans="3:12" s="24" customFormat="1" ht="22.5" customHeight="1">
      <c r="C18" s="168" t="s">
        <v>486</v>
      </c>
      <c r="D18" s="24" t="s">
        <v>495</v>
      </c>
    </row>
    <row r="19" spans="3:12" s="24" customFormat="1" ht="22.5" customHeight="1">
      <c r="C19" s="168"/>
      <c r="D19" s="24" t="s">
        <v>499</v>
      </c>
    </row>
    <row r="20" spans="3:12" s="24" customFormat="1" ht="22.5" customHeight="1">
      <c r="C20" s="168"/>
    </row>
    <row r="21" spans="3:12" s="24" customFormat="1" ht="22.5" customHeight="1">
      <c r="C21" s="168" t="s">
        <v>487</v>
      </c>
      <c r="D21" s="24" t="s">
        <v>488</v>
      </c>
    </row>
    <row r="22" spans="3:12" s="24" customFormat="1" ht="22.5" customHeight="1">
      <c r="C22" s="167"/>
    </row>
    <row r="23" spans="3:12" s="24" customFormat="1" ht="22.5" customHeight="1">
      <c r="C23" s="167"/>
      <c r="L23" s="169" t="s">
        <v>496</v>
      </c>
    </row>
    <row r="24" spans="3:12" s="24" customFormat="1" ht="22.5" customHeight="1">
      <c r="C24" s="167"/>
    </row>
    <row r="25" spans="3:12" s="24" customFormat="1" ht="22.5" customHeight="1"/>
    <row r="26" spans="3:12" s="24"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6"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E5BC922236E54FB510181816B74884" ma:contentTypeVersion="" ma:contentTypeDescription="新しいドキュメントを作成します。" ma:contentTypeScope="" ma:versionID="70367150f0266eb4c6b727eb0fe29821">
  <xsd:schema xmlns:xsd="http://www.w3.org/2001/XMLSchema" xmlns:xs="http://www.w3.org/2001/XMLSchema" xmlns:p="http://schemas.microsoft.com/office/2006/metadata/properties" xmlns:ns2="B6472C5E-A9FD-41B8-939B-123C6035C852" xmlns:ns3="c0e71000-e0cc-4dbf-97a7-5d91da37e7e6" xmlns:ns4="b6472c5e-a9fd-41b8-939b-123c6035c852" targetNamespace="http://schemas.microsoft.com/office/2006/metadata/properties" ma:root="true" ma:fieldsID="a376ec3892df0682aec25d3fb4d734aa" ns2:_="" ns3:_="" ns4:_="">
    <xsd:import namespace="B6472C5E-A9FD-41B8-939B-123C6035C852"/>
    <xsd:import namespace="c0e71000-e0cc-4dbf-97a7-5d91da37e7e6"/>
    <xsd:import namespace="b6472c5e-a9fd-41b8-939b-123c6035c8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72c5e-a9fd-41b8-939b-123c6035c852" elementFormDefault="qualified">
    <xsd:import namespace="http://schemas.microsoft.com/office/2006/documentManagement/types"/>
    <xsd:import namespace="http://schemas.microsoft.com/office/infopath/2007/PartnerControls"/>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3DF450-95B0-42E5-82E0-7A763E1C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472C5E-A9FD-41B8-939B-123C6035C852"/>
    <ds:schemaRef ds:uri="c0e71000-e0cc-4dbf-97a7-5d91da37e7e6"/>
    <ds:schemaRef ds:uri="b6472c5e-a9fd-41b8-939b-123c6035c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D02F2C-A90B-4DA0-ACB9-EFE7EB20EDC3}">
  <ds:schemaRefs>
    <ds:schemaRef ds:uri="B6472C5E-A9FD-41B8-939B-123C6035C852"/>
    <ds:schemaRef ds:uri="c0e71000-e0cc-4dbf-97a7-5d91da37e7e6"/>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b6472c5e-a9fd-41b8-939b-123c6035c852"/>
    <ds:schemaRef ds:uri="http://www.w3.org/XML/1998/namespace"/>
    <ds:schemaRef ds:uri="http://purl.org/dc/elements/1.1/"/>
  </ds:schemaRefs>
</ds:datastoreItem>
</file>

<file path=customXml/itemProps3.xml><?xml version="1.0" encoding="utf-8"?>
<ds:datastoreItem xmlns:ds="http://schemas.openxmlformats.org/officeDocument/2006/customXml" ds:itemID="{A73B9A2B-CCEC-4ED9-8F7F-60DF5DE78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56</vt:i4>
      </vt:variant>
    </vt:vector>
  </HeadingPairs>
  <TitlesOfParts>
    <vt:vector size="107" baseType="lpstr">
      <vt:lpstr>はじめに</vt:lpstr>
      <vt:lpstr>申請時もくじ</vt:lpstr>
      <vt:lpstr>様式①申請</vt:lpstr>
      <vt:lpstr>①1.概要</vt:lpstr>
      <vt:lpstr>①2.申請事業の目的 </vt:lpstr>
      <vt:lpstr>①3.実施体制 </vt:lpstr>
      <vt:lpstr>①4.事業内容（BM）</vt:lpstr>
      <vt:lpstr>①5.スケジュール（BM）</vt:lpstr>
      <vt:lpstr>①6.成果目標（BM）</vt:lpstr>
      <vt:lpstr>①7.積算内訳（BM）</vt:lpstr>
      <vt:lpstr>①8.添付資料</vt:lpstr>
      <vt:lpstr>①交付申請書</vt:lpstr>
      <vt:lpstr>上期報告もくじ</vt:lpstr>
      <vt:lpstr>様式②上期</vt:lpstr>
      <vt:lpstr>②4.実施状況（BM）</vt:lpstr>
      <vt:lpstr>②5.スケジュール（BM） </vt:lpstr>
      <vt:lpstr>②6.成果報告（BM） </vt:lpstr>
      <vt:lpstr>②7.経費内訳（BM） </vt:lpstr>
      <vt:lpstr>②上期報告書</vt:lpstr>
      <vt:lpstr>様式③</vt:lpstr>
      <vt:lpstr>様式④</vt:lpstr>
      <vt:lpstr>様式⑤</vt:lpstr>
      <vt:lpstr>年度報告もくじ</vt:lpstr>
      <vt:lpstr>様式⑥年間</vt:lpstr>
      <vt:lpstr>⑥4.実施内容（BM）</vt:lpstr>
      <vt:lpstr>⑥5.スケジュール（BM）</vt:lpstr>
      <vt:lpstr>⑥6.成果報告（BM）</vt:lpstr>
      <vt:lpstr>⑥7.経費内訳（BM）</vt:lpstr>
      <vt:lpstr>収益報告</vt:lpstr>
      <vt:lpstr>⑥年間報告書</vt:lpstr>
      <vt:lpstr>変更時もくじ</vt:lpstr>
      <vt:lpstr>様式⑦上期変更</vt:lpstr>
      <vt:lpstr>⑦1.活動計画変更（BM）</vt:lpstr>
      <vt:lpstr>⑦2.成果目標変更（BM）</vt:lpstr>
      <vt:lpstr>⑦3.変更活動積算内訳（BM）</vt:lpstr>
      <vt:lpstr>⑦変更交付</vt:lpstr>
      <vt:lpstr>下期変更もくじ</vt:lpstr>
      <vt:lpstr>様式⑧下期変更</vt:lpstr>
      <vt:lpstr>⑧1.活動計画変更（BM）</vt:lpstr>
      <vt:lpstr>⑧2.成果目標変更（BM）</vt:lpstr>
      <vt:lpstr>⑧3.変更活動積算内訳（BM）</vt:lpstr>
      <vt:lpstr>⑧変更交付</vt:lpstr>
      <vt:lpstr>事業成果もくじ</vt:lpstr>
      <vt:lpstr>様式⑨事業成果</vt:lpstr>
      <vt:lpstr>⑨1.事業内容(BM) </vt:lpstr>
      <vt:lpstr>⑨2.目標と成果(BM)</vt:lpstr>
      <vt:lpstr>⑨3.評価分析(BM)</vt:lpstr>
      <vt:lpstr>⑨4.活動方針(BM)</vt:lpstr>
      <vt:lpstr>様式⑩消費税</vt:lpstr>
      <vt:lpstr>様式⑪事前着手</vt:lpstr>
      <vt:lpstr>別紙</vt:lpstr>
      <vt:lpstr>①1.概要!Print_Area</vt:lpstr>
      <vt:lpstr>'①2.申請事業の目的 '!Print_Area</vt:lpstr>
      <vt:lpstr>'①3.実施体制 '!Print_Area</vt:lpstr>
      <vt:lpstr>'①4.事業内容（BM）'!Print_Area</vt:lpstr>
      <vt:lpstr>'①5.スケジュール（BM）'!Print_Area</vt:lpstr>
      <vt:lpstr>'①6.成果目標（BM）'!Print_Area</vt:lpstr>
      <vt:lpstr>'①7.積算内訳（BM）'!Print_Area</vt:lpstr>
      <vt:lpstr>①8.添付資料!Print_Area</vt:lpstr>
      <vt:lpstr>①交付申請書!Print_Area</vt:lpstr>
      <vt:lpstr>'②4.実施状況（BM）'!Print_Area</vt:lpstr>
      <vt:lpstr>'②5.スケジュール（BM） '!Print_Area</vt:lpstr>
      <vt:lpstr>'②6.成果報告（BM） '!Print_Area</vt:lpstr>
      <vt:lpstr>'②7.経費内訳（BM） '!Print_Area</vt:lpstr>
      <vt:lpstr>②上期報告書!Print_Area</vt:lpstr>
      <vt:lpstr>'⑥4.実施内容（BM）'!Print_Area</vt:lpstr>
      <vt:lpstr>'⑥5.スケジュール（BM）'!Print_Area</vt:lpstr>
      <vt:lpstr>'⑥6.成果報告（BM）'!Print_Area</vt:lpstr>
      <vt:lpstr>'⑥7.経費内訳（BM）'!Print_Area</vt:lpstr>
      <vt:lpstr>⑥年間報告書!Print_Area</vt:lpstr>
      <vt:lpstr>'⑦1.活動計画変更（BM）'!Print_Area</vt:lpstr>
      <vt:lpstr>'⑦2.成果目標変更（BM）'!Print_Area</vt:lpstr>
      <vt:lpstr>'⑦3.変更活動積算内訳（BM）'!Print_Area</vt:lpstr>
      <vt:lpstr>⑦変更交付!Print_Area</vt:lpstr>
      <vt:lpstr>'⑧1.活動計画変更（BM）'!Print_Area</vt:lpstr>
      <vt:lpstr>'⑧2.成果目標変更（BM）'!Print_Area</vt:lpstr>
      <vt:lpstr>'⑧3.変更活動積算内訳（BM）'!Print_Area</vt:lpstr>
      <vt:lpstr>⑧変更交付!Print_Area</vt:lpstr>
      <vt:lpstr>'⑨1.事業内容(BM) '!Print_Area</vt:lpstr>
      <vt:lpstr>'⑨2.目標と成果(BM)'!Print_Area</vt:lpstr>
      <vt:lpstr>'⑨3.評価分析(BM)'!Print_Area</vt:lpstr>
      <vt:lpstr>'⑨4.活動方針(BM)'!Print_Area</vt:lpstr>
      <vt:lpstr>下期変更もくじ!Print_Area</vt:lpstr>
      <vt:lpstr>事業成果もくじ!Print_Area</vt:lpstr>
      <vt:lpstr>収益報告!Print_Area</vt:lpstr>
      <vt:lpstr>上期報告もくじ!Print_Area</vt:lpstr>
      <vt:lpstr>申請時もくじ!Print_Area</vt:lpstr>
      <vt:lpstr>年度報告もくじ!Print_Area</vt:lpstr>
      <vt:lpstr>別紙!Print_Area</vt:lpstr>
      <vt:lpstr>変更時もくじ!Print_Area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様式⑧下期変更!Print_Area</vt:lpstr>
      <vt:lpstr>様式⑨事業成果!Print_Area</vt:lpstr>
      <vt:lpstr>様式⑩消費税!Print_Area</vt:lpstr>
      <vt:lpstr>様式⑪事前着手!Print_Area</vt:lpstr>
      <vt:lpstr>'①5.スケジュール（BM）'!Print_Titles</vt:lpstr>
      <vt:lpstr>'①7.積算内訳（BM）'!Print_Titles</vt:lpstr>
      <vt:lpstr>'②7.経費内訳（BM） '!Print_Titles</vt:lpstr>
      <vt:lpstr>'⑥7.経費内訳（BM）'!Print_Titles</vt:lpstr>
      <vt:lpstr>'⑦3.変更活動積算内訳（BM）'!Print_Titles</vt:lpstr>
      <vt:lpstr>'⑧3.変更活動積算内訳（BM）'!Print_Titles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2021-03-19T06:41:32Z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0x010100DDE5BC922236E54FB510181816B74884</vt:lpwstr>
  </property>
</Properties>
</file>